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<sst xmlns="http://schemas.openxmlformats.org/spreadsheetml/2006/main" count="65" uniqueCount="59">
  <si>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</si>
  <si>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</si>
  <si>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</si>
  <si>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</si>
  <si>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</si>
  <si>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</si>
  <si>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</si>
  <si>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</si>
  <si>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</si>
  <si>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</si>
  <si>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</si>
  <si>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</si>
  <si>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</si>
  <si>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</si>
  <si>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</si>
  <si>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</si>
  <si>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</si>
  <si>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Н/2008-12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</si>
  <si>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</si>
  <si>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</si>
  <si>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</si>
  <si>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</si>
  <si>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</si>
  <si>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</si>
  <si>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</si>
  <si>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</si>
  <si>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</si>
  <si>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</si>
  <si>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</si>
  <si>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</si>
  <si>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</si>
  <si>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</si>
  <si>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имущества жилого дома № 4/1  по ул. Центральная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</si>
  <si>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</si>
  <si>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</si>
  <si>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</si>
  <si>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</si>
  <si>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</si>
  <si>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</si>
  <si>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</si>
  <si>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</si>
  <si>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</si>
  <si>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</si>
  <si>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</si>
  <si>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</si>
  <si>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</si>
  <si>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4/1 по ул. Центральная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</si>
  <si>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</si>
  <si>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</si>
  <si>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</si>
  <si>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</si>
  <si>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585.89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</si>
  <si>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- 6 шт.</t>
  </si>
  <si>
    <t xml:space="preserve"> - чистка ПРЭМ</t>
  </si>
  <si>
    <t xml:space="preserve"> - ремонт запорной арматуры - 8 шт.</t>
  </si>
  <si>
    <t xml:space="preserve"> - проверка сопротивления изоляции - 3+грщ.</t>
  </si>
  <si>
    <t xml:space="preserve"> - ремонт лифтов</t>
  </si>
  <si>
    <t xml:space="preserve"> - подготовка дома к сезонной эксплуатации </t>
  </si>
  <si>
    <t xml:space="preserve"> - аварийное обслуживание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</si>
</sst>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3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00390625" style="30" customWidth="1"/>
    <col min="4" max="4" width="14.375" style="30" customWidth="1"/>
    <col min="5" max="5" width="12.625" style="30" customWidth="1"/>
    <col min="6" max="6" width="14.25390625" style="30" customWidth="1"/>
    <col min="7" max="7" width="11.875" style="30" customWidth="1"/>
    <col min="8" max="8" width="14.125" style="30" customWidth="1"/>
    <col min="9" max="9" width="22.00390625" style="30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3.5" thickBot="1">
      <c r="C7" s="43" t="s">
        <v>32</v>
      </c>
      <c r="D7" s="43"/>
      <c r="E7" s="43"/>
      <c r="F7" s="43"/>
      <c r="G7" s="43"/>
      <c r="H7" s="43"/>
      <c r="I7" s="43"/>
    </row>
    <row r="8" spans="3:9" ht="6" customHeight="1" hidden="1" thickBot="1">
      <c r="C8" s="44"/>
      <c r="D8" s="44"/>
      <c r="E8" s="44"/>
      <c r="F8" s="44"/>
      <c r="G8" s="44"/>
      <c r="H8" s="44"/>
      <c r="I8" s="44"/>
    </row>
    <row r="9" spans="3:9" ht="40.5" customHeight="1" thickBot="1">
      <c r="C9" s="8" t="s">
        <v>3</v>
      </c>
      <c r="D9" s="9" t="s">
        <v>33</v>
      </c>
      <c r="E9" s="10" t="s">
        <v>34</v>
      </c>
      <c r="F9" s="10" t="s">
        <v>35</v>
      </c>
      <c r="G9" s="10" t="s">
        <v>4</v>
      </c>
      <c r="H9" s="10" t="s">
        <v>36</v>
      </c>
      <c r="I9" s="8" t="s">
        <v>5</v>
      </c>
    </row>
    <row r="10" spans="3:9" ht="12" customHeight="1" thickBot="1">
      <c r="C10" s="45" t="s">
        <v>6</v>
      </c>
      <c r="D10" s="46"/>
      <c r="E10" s="46"/>
      <c r="F10" s="46"/>
      <c r="G10" s="46"/>
      <c r="H10" s="46"/>
      <c r="I10" s="47"/>
    </row>
    <row r="11" spans="3:9" ht="13.5" customHeight="1" thickBot="1">
      <c r="C11" s="11" t="s">
        <v>7</v>
      </c>
      <c r="D11" s="12">
        <f>75160.14-36.25</f>
        <v>75123.89</v>
      </c>
      <c r="E11" s="13">
        <f>1088620.8+85851.39+145994.92</f>
        <v>1320467.1099999999</v>
      </c>
      <c r="F11" s="13">
        <f>1126071.39+85851.39+2445.24</f>
        <v>1214368.0199999998</v>
      </c>
      <c r="G11" s="13">
        <f>+F11</f>
        <v>1214368.0199999998</v>
      </c>
      <c r="H11" s="13">
        <f>+D11+E11-F11</f>
        <v>181222.97999999998</v>
      </c>
      <c r="I11" s="37" t="s">
        <v>8</v>
      </c>
    </row>
    <row r="12" spans="3:9" ht="13.5" customHeight="1" thickBot="1">
      <c r="C12" s="11" t="s">
        <v>9</v>
      </c>
      <c r="D12" s="12">
        <f>70627.64-4837.42</f>
        <v>65790.22</v>
      </c>
      <c r="E12" s="14">
        <f>893760.14+64730.29-29203.93</f>
        <v>929286.5</v>
      </c>
      <c r="F12" s="14">
        <f>754996.85+64730.29+2348.38</f>
        <v>822075.52</v>
      </c>
      <c r="G12" s="13">
        <f>+F12</f>
        <v>822075.52</v>
      </c>
      <c r="H12" s="13">
        <f>+D12+E12-F12</f>
        <v>173001.19999999995</v>
      </c>
      <c r="I12" s="41"/>
    </row>
    <row r="13" spans="3:9" ht="13.5" customHeight="1" thickBot="1">
      <c r="C13" s="11" t="s">
        <v>10</v>
      </c>
      <c r="D13" s="12">
        <f>20304.22-3229.05</f>
        <v>17075.170000000002</v>
      </c>
      <c r="E13" s="14">
        <f>279143.6+20946.63-11427.62</f>
        <v>288662.61</v>
      </c>
      <c r="F13" s="14">
        <f>237056.5+20946.63+552.75</f>
        <v>258555.88</v>
      </c>
      <c r="G13" s="13">
        <f>+F13</f>
        <v>258555.88</v>
      </c>
      <c r="H13" s="13">
        <f>+D13+E13-F13</f>
        <v>47181.899999999965</v>
      </c>
      <c r="I13" s="37" t="s">
        <v>11</v>
      </c>
    </row>
    <row r="14" spans="3:9" ht="13.5" customHeight="1" thickBot="1">
      <c r="C14" s="11" t="s">
        <v>12</v>
      </c>
      <c r="D14" s="12">
        <f>4773.33-329.06+6524.86-382.53</f>
        <v>10586.599999999999</v>
      </c>
      <c r="E14" s="14">
        <f>63324.56+4614.34-2099.13+93345+7004.07-3971.39</f>
        <v>162217.44999999998</v>
      </c>
      <c r="F14" s="14">
        <f>53419.98+4614.34+165.79+79835.28+7004.07+184.84</f>
        <v>145224.30000000002</v>
      </c>
      <c r="G14" s="13">
        <f>+F14</f>
        <v>145224.30000000002</v>
      </c>
      <c r="H14" s="13">
        <f>+D14+E14-F14</f>
        <v>27579.74999999997</v>
      </c>
      <c r="I14" s="38"/>
    </row>
    <row r="15" spans="3:9" ht="13.5" thickBot="1">
      <c r="C15" s="11" t="s">
        <v>13</v>
      </c>
      <c r="D15" s="15">
        <f>SUM(D11:D14)</f>
        <v>168575.88</v>
      </c>
      <c r="E15" s="15">
        <f>SUM(E11:E14)</f>
        <v>2700633.67</v>
      </c>
      <c r="F15" s="15">
        <f>SUM(F11:F14)</f>
        <v>2440223.7199999997</v>
      </c>
      <c r="G15" s="15">
        <f>SUM(G11:G14)</f>
        <v>2440223.7199999997</v>
      </c>
      <c r="H15" s="15">
        <f>SUM(H11:H14)</f>
        <v>428985.82999999984</v>
      </c>
      <c r="I15" s="16"/>
    </row>
    <row r="16" spans="3:9" ht="13.5" customHeight="1" thickBot="1">
      <c r="C16" s="39" t="s">
        <v>14</v>
      </c>
      <c r="D16" s="39"/>
      <c r="E16" s="39"/>
      <c r="F16" s="39"/>
      <c r="G16" s="39"/>
      <c r="H16" s="39"/>
      <c r="I16" s="39"/>
    </row>
    <row r="17" spans="3:9" ht="39" customHeight="1" thickBot="1">
      <c r="C17" s="17" t="s">
        <v>3</v>
      </c>
      <c r="D17" s="18" t="s">
        <v>33</v>
      </c>
      <c r="E17" s="31" t="s">
        <v>34</v>
      </c>
      <c r="F17" s="31" t="s">
        <v>35</v>
      </c>
      <c r="G17" s="31" t="s">
        <v>37</v>
      </c>
      <c r="H17" s="31" t="s">
        <v>36</v>
      </c>
      <c r="I17" s="18" t="s">
        <v>15</v>
      </c>
    </row>
    <row r="18" spans="3:9" ht="19.5" customHeight="1" thickBot="1">
      <c r="C18" s="8" t="s">
        <v>16</v>
      </c>
      <c r="D18" s="19">
        <f>48253.7-19.15</f>
        <v>48234.549999999996</v>
      </c>
      <c r="E18" s="20">
        <f>829141.97+93162.27-166.28</f>
        <v>922137.96</v>
      </c>
      <c r="F18" s="20">
        <f>755307.47+93162.27+1377.27</f>
        <v>849847.01</v>
      </c>
      <c r="G18" s="20">
        <f>+F18</f>
        <v>849847.01</v>
      </c>
      <c r="H18" s="20">
        <f>+D18+E18-F18</f>
        <v>120525.5</v>
      </c>
      <c r="I18" s="40" t="s">
        <v>17</v>
      </c>
    </row>
    <row r="19" spans="3:10" ht="17.25" customHeight="1" thickBot="1">
      <c r="C19" s="11" t="s">
        <v>18</v>
      </c>
      <c r="D19" s="12">
        <f>30129.62-11.96</f>
        <v>30117.66</v>
      </c>
      <c r="E19" s="13">
        <f>311744.72+35027.29-62.52</f>
        <v>346709.48999999993</v>
      </c>
      <c r="F19" s="13">
        <f>292407.63+35027.29+517.83</f>
        <v>327952.75</v>
      </c>
      <c r="G19" s="21">
        <f>+F19</f>
        <v>327952.75</v>
      </c>
      <c r="H19" s="20">
        <f aca="true" t="shared" si="0" ref="H19:H25">+D19+E19-F19</f>
        <v>48874.39999999991</v>
      </c>
      <c r="I19" s="41"/>
      <c r="J19" s="22"/>
    </row>
    <row r="20" spans="3:9" ht="13.5" hidden="1" thickBot="1">
      <c r="C20" s="17" t="s">
        <v>19</v>
      </c>
      <c r="D20" s="23"/>
      <c r="E20" s="13"/>
      <c r="F20" s="13"/>
      <c r="G20" s="20">
        <f aca="true" t="shared" si="1" ref="G20:G25">+F20</f>
        <v>0</v>
      </c>
      <c r="H20" s="20">
        <f t="shared" si="0"/>
        <v>0</v>
      </c>
      <c r="I20" s="24"/>
    </row>
    <row r="21" spans="3:9" ht="13.5" thickBot="1">
      <c r="C21" s="11" t="s">
        <v>20</v>
      </c>
      <c r="D21" s="12">
        <f>10468.92-4.28</f>
        <v>10464.64</v>
      </c>
      <c r="E21" s="13">
        <f>140349.49+15802.58-28.85</f>
        <v>156123.21999999997</v>
      </c>
      <c r="F21" s="13">
        <f>129249.57+15802.58+238.98</f>
        <v>145291.13</v>
      </c>
      <c r="G21" s="20">
        <f t="shared" si="1"/>
        <v>145291.13</v>
      </c>
      <c r="H21" s="20">
        <f t="shared" si="0"/>
        <v>21296.72999999998</v>
      </c>
      <c r="I21" s="25" t="s">
        <v>38</v>
      </c>
    </row>
    <row r="22" spans="3:9" ht="13.5" thickBot="1">
      <c r="C22" s="11" t="s">
        <v>21</v>
      </c>
      <c r="D22" s="12">
        <f>8916.5-3.54</f>
        <v>8912.96</v>
      </c>
      <c r="E22" s="13">
        <f>127895.74+14369.99-25.65</f>
        <v>142240.08000000002</v>
      </c>
      <c r="F22" s="13">
        <f>117542.34+14369.99+212.43</f>
        <v>132124.75999999998</v>
      </c>
      <c r="G22" s="20">
        <f t="shared" si="1"/>
        <v>132124.75999999998</v>
      </c>
      <c r="H22" s="20">
        <f t="shared" si="0"/>
        <v>19028.280000000028</v>
      </c>
      <c r="I22" s="25" t="s">
        <v>22</v>
      </c>
    </row>
    <row r="23" spans="3:9" ht="26.25" customHeight="1" thickBot="1">
      <c r="C23" s="11" t="s">
        <v>23</v>
      </c>
      <c r="D23" s="12">
        <f>554.48-0.26</f>
        <v>554.22</v>
      </c>
      <c r="E23" s="14">
        <f>8722.86+980.11-1.75</f>
        <v>9701.220000000001</v>
      </c>
      <c r="F23" s="14">
        <f>8003.75+980.11+14.09</f>
        <v>8997.95</v>
      </c>
      <c r="G23" s="20">
        <f t="shared" si="1"/>
        <v>8997.95</v>
      </c>
      <c r="H23" s="20">
        <f t="shared" si="0"/>
        <v>1257.4899999999998</v>
      </c>
      <c r="I23" s="25" t="s">
        <v>24</v>
      </c>
    </row>
    <row r="24" spans="3:9" ht="37.5" customHeight="1" hidden="1" thickBot="1">
      <c r="C24" s="11" t="s">
        <v>39</v>
      </c>
      <c r="D24" s="12"/>
      <c r="E24" s="14"/>
      <c r="F24" s="14"/>
      <c r="G24" s="20">
        <f t="shared" si="1"/>
        <v>0</v>
      </c>
      <c r="H24" s="20">
        <f t="shared" si="0"/>
        <v>0</v>
      </c>
      <c r="I24" s="25"/>
    </row>
    <row r="25" spans="3:9" ht="16.5" customHeight="1" thickBot="1">
      <c r="C25" s="11" t="s">
        <v>25</v>
      </c>
      <c r="D25" s="12">
        <f>2031.18-0.86</f>
        <v>2030.3200000000002</v>
      </c>
      <c r="E25" s="14">
        <f>29796.09+3347.03-5.97</f>
        <v>33137.15</v>
      </c>
      <c r="F25" s="14">
        <f>27388.77+3347.03+49.47</f>
        <v>30785.27</v>
      </c>
      <c r="G25" s="20">
        <f t="shared" si="1"/>
        <v>30785.27</v>
      </c>
      <c r="H25" s="20">
        <f t="shared" si="0"/>
        <v>4382.200000000001</v>
      </c>
      <c r="I25" s="25" t="s">
        <v>26</v>
      </c>
    </row>
    <row r="26" spans="3:9" s="26" customFormat="1" ht="17.25" customHeight="1" thickBot="1">
      <c r="C26" s="11" t="s">
        <v>13</v>
      </c>
      <c r="D26" s="15">
        <f>SUM(D18:D25)</f>
        <v>100314.35</v>
      </c>
      <c r="E26" s="15">
        <f>SUM(E18:E25)</f>
        <v>1610049.1199999999</v>
      </c>
      <c r="F26" s="15">
        <f>SUM(F18:F25)</f>
        <v>1494998.87</v>
      </c>
      <c r="G26" s="15">
        <f>SUM(G18:G25)</f>
        <v>1494998.87</v>
      </c>
      <c r="H26" s="15">
        <f>SUM(H18:H25)</f>
        <v>215364.59999999992</v>
      </c>
      <c r="I26" s="24"/>
    </row>
    <row r="27" spans="3:9" ht="12.75" customHeight="1" hidden="1" thickBot="1">
      <c r="C27" s="29"/>
      <c r="D27" s="29"/>
      <c r="E27" s="29"/>
      <c r="F27" s="29"/>
      <c r="G27" s="29"/>
      <c r="H27" s="29"/>
      <c r="I27" s="29"/>
    </row>
    <row r="28" spans="3:9" ht="12.75" customHeight="1" hidden="1" thickBot="1">
      <c r="C28" s="29"/>
      <c r="D28" s="29"/>
      <c r="E28" s="32"/>
      <c r="F28" s="29"/>
      <c r="G28" s="29"/>
      <c r="H28" s="29"/>
      <c r="I28" s="29"/>
    </row>
    <row r="29" spans="3:9" ht="12.75" customHeight="1" hidden="1">
      <c r="C29" s="29"/>
      <c r="D29" s="29"/>
      <c r="E29" s="29"/>
      <c r="F29" s="29"/>
      <c r="G29" s="29"/>
      <c r="H29" s="29"/>
      <c r="I29" s="29"/>
    </row>
    <row r="30" spans="3:9" ht="12.75" customHeight="1" hidden="1">
      <c r="C30" s="29"/>
      <c r="D30" s="29"/>
      <c r="E30" s="29"/>
      <c r="F30" s="29"/>
      <c r="G30" s="29"/>
      <c r="H30" s="29"/>
      <c r="I30" s="29"/>
    </row>
    <row r="31" spans="3:9" ht="12.75" customHeight="1" hidden="1">
      <c r="C31" s="29"/>
      <c r="D31" s="29"/>
      <c r="E31" s="29"/>
      <c r="F31" s="29"/>
      <c r="G31" s="29"/>
      <c r="H31" s="29"/>
      <c r="I31" s="29"/>
    </row>
    <row r="32" spans="3:9" ht="12.75" customHeight="1" hidden="1">
      <c r="C32" s="29"/>
      <c r="D32" s="29"/>
      <c r="E32" s="29"/>
      <c r="F32" s="29"/>
      <c r="G32" s="29"/>
      <c r="H32" s="29"/>
      <c r="I32" s="29"/>
    </row>
    <row r="33" spans="3:9" ht="12.75" customHeight="1" hidden="1">
      <c r="C33" s="29"/>
      <c r="D33" s="29"/>
      <c r="E33" s="29"/>
      <c r="F33" s="29"/>
      <c r="G33" s="29"/>
      <c r="H33" s="29"/>
      <c r="I33" s="29"/>
    </row>
    <row r="34" spans="3:9" ht="12.75" customHeight="1" hidden="1">
      <c r="C34" s="29"/>
      <c r="D34" s="29"/>
      <c r="E34" s="29"/>
      <c r="F34" s="29"/>
      <c r="G34" s="29"/>
      <c r="H34" s="29"/>
      <c r="I34" s="29"/>
    </row>
    <row r="35" spans="3:9" ht="21" customHeight="1">
      <c r="C35" s="27" t="s">
        <v>40</v>
      </c>
      <c r="D35" s="27"/>
      <c r="E35" s="27"/>
      <c r="F35" s="27"/>
      <c r="G35" s="27"/>
      <c r="H35" s="28">
        <f>+H15+H26</f>
        <v>644350.4299999997</v>
      </c>
      <c r="I35" s="29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20" zoomScaleSheetLayoutView="120" zoomScalePageLayoutView="0" workbookViewId="0" topLeftCell="A1">
      <selection activeCell="A6" sqref="A6:F6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625" style="0" customWidth="1"/>
  </cols>
  <sheetData>
    <row r="1" spans="1:6" ht="15">
      <c r="A1" s="49" t="s">
        <v>41</v>
      </c>
      <c r="B1" s="49"/>
      <c r="C1" s="49"/>
      <c r="D1" s="49"/>
      <c r="E1" s="49"/>
      <c r="F1" s="49"/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5">
      <c r="D5" s="34" t="s">
        <v>45</v>
      </c>
    </row>
    <row r="6" spans="1:6" ht="12.75">
      <c r="A6" s="48" t="s">
        <v>27</v>
      </c>
      <c r="B6" s="48"/>
      <c r="C6" s="48"/>
      <c r="D6" s="48"/>
      <c r="E6" s="48"/>
      <c r="F6" s="48"/>
    </row>
    <row r="7" spans="1:6" ht="12.75">
      <c r="A7" s="48" t="s">
        <v>28</v>
      </c>
      <c r="B7" s="48"/>
      <c r="C7" s="48"/>
      <c r="D7" s="48"/>
      <c r="E7" s="48"/>
      <c r="F7" s="48"/>
    </row>
    <row r="8" spans="1:6" ht="12.75">
      <c r="A8" s="48" t="s">
        <v>46</v>
      </c>
      <c r="B8" s="48"/>
      <c r="C8" s="48"/>
      <c r="D8" s="48"/>
      <c r="E8" s="48"/>
      <c r="F8" s="48"/>
    </row>
    <row r="9" spans="1:6" ht="38.25">
      <c r="A9" s="35" t="s">
        <v>29</v>
      </c>
      <c r="B9" s="35" t="s">
        <v>47</v>
      </c>
      <c r="C9" s="35" t="s">
        <v>48</v>
      </c>
      <c r="D9" s="35" t="s">
        <v>49</v>
      </c>
      <c r="E9" s="35" t="s">
        <v>50</v>
      </c>
      <c r="F9" s="35" t="s">
        <v>30</v>
      </c>
    </row>
    <row r="10" spans="1:6" ht="15">
      <c r="A10" s="36" t="s">
        <v>31</v>
      </c>
      <c r="B10" s="36">
        <v>311.7</v>
      </c>
      <c r="C10" s="36">
        <v>292.4</v>
      </c>
      <c r="D10" s="36">
        <f>B10-C10</f>
        <v>19.30000000000001</v>
      </c>
      <c r="E10" s="36">
        <f>673.44-87.55</f>
        <v>585.8900000000001</v>
      </c>
      <c r="F10" s="36">
        <f>C10-E10</f>
        <v>-293.4900000000001</v>
      </c>
    </row>
    <row r="12" ht="15">
      <c r="A12" t="s">
        <v>51</v>
      </c>
    </row>
    <row r="13" spans="1:3" ht="12.75">
      <c r="A13" t="s">
        <v>52</v>
      </c>
      <c r="C13" s="33"/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2011-03-25T07:21:37Z</dcterms:created>
  <dcterms:modified xsi:type="dcterms:W3CDTF">2013-06-04T06:44:24Z</dcterms:modified>
  <cp:category/>
  <cp:version/>
  <cp:contentType/>
  <cp:contentStatus/>
</cp:coreProperties>
</file>