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<sst xmlns="http://schemas.openxmlformats.org/spreadsheetml/2006/main" count="112" uniqueCount="101">
  <si>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</si>
  <si>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</si>
  <si>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</si>
  <si>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</si>
  <si>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</si>
  <si>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</si>
  <si>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</si>
  <si>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</si>
  <si>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</si>
  <si>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</si>
  <si>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</si>
  <si>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</si>
  <si>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</si>
  <si>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</si>
  <si>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</si>
  <si>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</si>
  <si>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</si>
  <si>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</si>
  <si>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</si>
  <si>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</si>
  <si>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</si>
  <si>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</si>
  <si>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</si>
  <si>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</si>
  <si>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</si>
  <si>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</si>
  <si>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</si>
  <si>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</si>
  <si>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</si>
  <si>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ОАО "Экотранс"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</si>
  <si>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</si>
  <si>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</si>
  <si>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</si>
  <si>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</si>
  <si>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</si>
  <si>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</si>
  <si>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</si>
  <si>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</si>
  <si>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</si>
  <si>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</si>
  <si>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</si>
  <si>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</si>
  <si>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</si>
  <si>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</si>
  <si>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</si>
  <si>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</si>
  <si>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</si>
  <si>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</si>
  <si>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</si>
  <si>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</si>
  <si>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</si>
  <si>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</si>
  <si>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</si>
  <si>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</si>
  <si>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</si>
  <si>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</si>
  <si>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</si>
  <si>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</si>
  <si>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</si>
  <si>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</si>
  <si>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</si>
  <si>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</si>
  <si>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</si>
  <si>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4/2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</si>
  <si>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</si>
  <si>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</si>
  <si>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</si>
  <si>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</si>
  <si>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</si>
  <si>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Н/2008-13 от 01.05.2008г.</t>
  </si>
  <si>
    <t xml:space="preserve"> ООО"Технострой-3"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</si>
  <si>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</si>
  <si>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11358.62 руб. </t>
  </si>
  <si>
    <t xml:space="preserve">Поступило от ОАО "Экотранс" за управление и содержание общедомового имущества, и за сбор ТБО 8739.21 руб. </t>
  </si>
  <si>
    <t>Общая задолженность по дому  на 01.01.2012г.</t>
  </si>
  <si>
    <t>№ 4/2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</si>
  <si>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</si>
  <si>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</si>
  <si>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</si>
  <si>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182.59 </t>
    </r>
    <r>
      <rPr>
        <sz val="10"/>
        <rFont val="Arial Cyr"/>
        <family val="0"/>
      </rPr>
      <t>тыс.рублей, в том числе:</t>
    </r>
  </si>
  <si>
    <t>косметич.рем. КДН - 7.14 т.р.</t>
  </si>
  <si>
    <t>очистка кровли и козырьков от снега - 17.30 т.р.</t>
  </si>
  <si>
    <t>уборка подвала от ТБО и КГО - 1.45 т.р.</t>
  </si>
  <si>
    <t>окраска скамеек, ограждений, входных дверей, мусоропроводных камер - 1.47 т.р.</t>
  </si>
  <si>
    <t>ремонт отмостки - 137.01 т.р.</t>
  </si>
  <si>
    <t>установка информационного стенда - 3.75 т.р.</t>
  </si>
  <si>
    <t>смена стекол - 4.41 т.р.</t>
  </si>
  <si>
    <t>ремонт кровли - 1.58 т.р.</t>
  </si>
  <si>
    <t>смена кранов, труб, задвижек, датчиков - 5.04 т.р.</t>
  </si>
  <si>
    <t>прочее - 3.44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</si>
  <si>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Центральная, д. 4/2</t>
  </si>
  <si>
    <t>106 м.п.</t>
  </si>
  <si>
    <t>ремонт лифтового оборудования</t>
  </si>
  <si>
    <t>подъезд №1-3</t>
  </si>
  <si>
    <t>изоляция трубопроводов ЦО и ГВС</t>
  </si>
  <si>
    <t>1508.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</si>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</sst>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9" xfId="0" applyFont="1" applyBorder="1" applyAlignment="1">
      <alignment/>
    </xf>
    <xf numFmtId="2" fontId="16" fillId="0" borderId="15" xfId="0" applyNumberFormat="1" applyFont="1" applyBorder="1" applyAlignment="1">
      <alignment horizontal="center"/>
    </xf>
    <xf numFmtId="2" fontId="16" fillId="0" borderId="19" xfId="61" applyNumberFormat="1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zoomScalePageLayoutView="0" workbookViewId="0" topLeftCell="C5">
      <selection activeCell="C7" sqref="C7:I7"/>
    </sheetView>
  </sheetViews>
  <sheetFormatPr defaultColWidth="9.00390625" defaultRowHeight="12.75"/>
  <cols>
    <col min="1" max="1" width="3.375" style="50" hidden="1" customWidth="1"/>
    <col min="2" max="2" width="9.125" style="50" hidden="1" customWidth="1"/>
    <col min="3" max="3" width="30.75390625" style="83" customWidth="1"/>
    <col min="4" max="4" width="14.375" style="83" customWidth="1"/>
    <col min="5" max="5" width="11.875" style="83" customWidth="1"/>
    <col min="6" max="6" width="13.25390625" style="83" customWidth="1"/>
    <col min="7" max="7" width="11.875" style="83" customWidth="1"/>
    <col min="8" max="8" width="14.375" style="83" customWidth="1"/>
    <col min="9" max="9" width="21.00390625" style="83" customWidth="1"/>
    <col min="10" max="10" width="10.125" style="50" bestFit="1" customWidth="1"/>
    <col min="11" max="16384" width="9.125" style="50" customWidth="1"/>
  </cols>
  <sheetData>
    <row r="1" spans="3:9" ht="12.75" customHeight="1" hidden="1">
      <c r="C1" s="51"/>
      <c r="D1" s="51"/>
      <c r="E1" s="51"/>
      <c r="F1" s="51"/>
      <c r="G1" s="51"/>
      <c r="H1" s="51"/>
      <c r="I1" s="51"/>
    </row>
    <row r="2" spans="3:9" ht="13.5" customHeight="1" hidden="1" thickBot="1">
      <c r="C2" s="51"/>
      <c r="D2" s="51"/>
      <c r="E2" s="51" t="s">
        <v>0</v>
      </c>
      <c r="F2" s="51"/>
      <c r="G2" s="51"/>
      <c r="H2" s="51"/>
      <c r="I2" s="51"/>
    </row>
    <row r="3" spans="3:9" ht="13.5" customHeight="1" hidden="1" thickBot="1">
      <c r="C3" s="52"/>
      <c r="D3" s="53"/>
      <c r="E3" s="54"/>
      <c r="F3" s="54"/>
      <c r="G3" s="54"/>
      <c r="H3" s="54"/>
      <c r="I3" s="55"/>
    </row>
    <row r="4" spans="3:9" ht="12.75" customHeight="1" hidden="1">
      <c r="C4" s="56"/>
      <c r="D4" s="56"/>
      <c r="E4" s="57"/>
      <c r="F4" s="57"/>
      <c r="G4" s="57"/>
      <c r="H4" s="57"/>
      <c r="I4" s="57"/>
    </row>
    <row r="5" spans="3:9" ht="14.25">
      <c r="C5" s="91" t="s">
        <v>1</v>
      </c>
      <c r="D5" s="91"/>
      <c r="E5" s="91"/>
      <c r="F5" s="91"/>
      <c r="G5" s="91"/>
      <c r="H5" s="91"/>
      <c r="I5" s="91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2.75">
      <c r="C7" s="92" t="s">
        <v>63</v>
      </c>
      <c r="D7" s="92"/>
      <c r="E7" s="92"/>
      <c r="F7" s="92"/>
      <c r="G7" s="92"/>
      <c r="H7" s="92"/>
      <c r="I7" s="92"/>
    </row>
    <row r="8" spans="3:9" ht="6" customHeight="1" thickBot="1">
      <c r="C8" s="93"/>
      <c r="D8" s="93"/>
      <c r="E8" s="93"/>
      <c r="F8" s="93"/>
      <c r="G8" s="93"/>
      <c r="H8" s="93"/>
      <c r="I8" s="93"/>
    </row>
    <row r="9" spans="3:9" ht="50.25" customHeight="1" thickBot="1">
      <c r="C9" s="58" t="s">
        <v>3</v>
      </c>
      <c r="D9" s="59" t="s">
        <v>64</v>
      </c>
      <c r="E9" s="60" t="s">
        <v>65</v>
      </c>
      <c r="F9" s="60" t="s">
        <v>66</v>
      </c>
      <c r="G9" s="60" t="s">
        <v>4</v>
      </c>
      <c r="H9" s="60" t="s">
        <v>67</v>
      </c>
      <c r="I9" s="59" t="s">
        <v>5</v>
      </c>
    </row>
    <row r="10" spans="3:9" ht="13.5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thickBot="1">
      <c r="C11" s="61" t="s">
        <v>7</v>
      </c>
      <c r="D11" s="62">
        <v>155606.27000000002</v>
      </c>
      <c r="E11" s="63">
        <f>1899540.66-640.14</f>
        <v>1898900.52</v>
      </c>
      <c r="F11" s="63">
        <v>1821361.64</v>
      </c>
      <c r="G11" s="63">
        <f>+E11</f>
        <v>1898900.52</v>
      </c>
      <c r="H11" s="63">
        <f>+D11+E11-F11</f>
        <v>233145.15000000014</v>
      </c>
      <c r="I11" s="97" t="s">
        <v>68</v>
      </c>
    </row>
    <row r="12" spans="3:9" ht="13.5" customHeight="1" thickBot="1">
      <c r="C12" s="61" t="s">
        <v>8</v>
      </c>
      <c r="D12" s="62">
        <v>119329.55000000016</v>
      </c>
      <c r="E12" s="64">
        <f>932663.84-50361.45</f>
        <v>882302.39</v>
      </c>
      <c r="F12" s="64">
        <v>860238.48</v>
      </c>
      <c r="G12" s="63">
        <f>+E12</f>
        <v>882302.39</v>
      </c>
      <c r="H12" s="63">
        <f>+D12+E12-F12</f>
        <v>141393.4600000002</v>
      </c>
      <c r="I12" s="98"/>
    </row>
    <row r="13" spans="3:9" ht="13.5" customHeight="1" thickBot="1">
      <c r="C13" s="61" t="s">
        <v>9</v>
      </c>
      <c r="D13" s="62">
        <v>44812.20000000001</v>
      </c>
      <c r="E13" s="64">
        <f>276394.91-11757.75+184788.93-10157.8</f>
        <v>439268.29</v>
      </c>
      <c r="F13" s="64">
        <f>203438.51+211248.19</f>
        <v>414686.7</v>
      </c>
      <c r="G13" s="63">
        <f>+E13</f>
        <v>439268.29</v>
      </c>
      <c r="H13" s="63">
        <f>+D13+E13-F13</f>
        <v>69393.78999999998</v>
      </c>
      <c r="I13" s="98"/>
    </row>
    <row r="14" spans="3:9" ht="13.5" customHeight="1" thickBot="1">
      <c r="C14" s="61" t="s">
        <v>10</v>
      </c>
      <c r="D14" s="62">
        <v>24820.859999999957</v>
      </c>
      <c r="E14" s="64">
        <f>93101.25-3994.43+62231.69-3415.6+101512.39-5055.05</f>
        <v>244380.25</v>
      </c>
      <c r="F14" s="64">
        <f>91368.86+68422.57+71112.05</f>
        <v>230903.47999999998</v>
      </c>
      <c r="G14" s="63">
        <f>+E14</f>
        <v>244380.25</v>
      </c>
      <c r="H14" s="63">
        <f>+D14+E14-F14</f>
        <v>38297.630000000005</v>
      </c>
      <c r="I14" s="99"/>
    </row>
    <row r="15" spans="3:9" ht="13.5" customHeight="1" thickBot="1">
      <c r="C15" s="61" t="s">
        <v>11</v>
      </c>
      <c r="D15" s="65">
        <f>SUM(D11:D14)</f>
        <v>344568.8800000001</v>
      </c>
      <c r="E15" s="65">
        <f>SUM(E11:E14)</f>
        <v>3464851.45</v>
      </c>
      <c r="F15" s="65">
        <f>SUM(F11:F14)</f>
        <v>3327190.3000000003</v>
      </c>
      <c r="G15" s="65">
        <f>SUM(G11:G14)</f>
        <v>3464851.45</v>
      </c>
      <c r="H15" s="65">
        <f>SUM(H11:H14)</f>
        <v>482230.0300000003</v>
      </c>
      <c r="I15" s="66"/>
    </row>
    <row r="16" spans="3:9" ht="13.5" customHeight="1" thickBot="1">
      <c r="C16" s="95" t="s">
        <v>12</v>
      </c>
      <c r="D16" s="95"/>
      <c r="E16" s="95"/>
      <c r="F16" s="95"/>
      <c r="G16" s="95"/>
      <c r="H16" s="95"/>
      <c r="I16" s="95"/>
    </row>
    <row r="17" spans="3:9" ht="39.75" customHeight="1" thickBot="1">
      <c r="C17" s="67" t="s">
        <v>3</v>
      </c>
      <c r="D17" s="59" t="s">
        <v>64</v>
      </c>
      <c r="E17" s="60" t="s">
        <v>65</v>
      </c>
      <c r="F17" s="60" t="s">
        <v>66</v>
      </c>
      <c r="G17" s="60" t="s">
        <v>4</v>
      </c>
      <c r="H17" s="60" t="s">
        <v>67</v>
      </c>
      <c r="I17" s="68" t="s">
        <v>13</v>
      </c>
    </row>
    <row r="18" spans="3:9" ht="17.25" customHeight="1" thickBot="1">
      <c r="C18" s="58" t="s">
        <v>14</v>
      </c>
      <c r="D18" s="69">
        <v>99582.42999999982</v>
      </c>
      <c r="E18" s="70">
        <f>1324209.85-8.49</f>
        <v>1324201.36</v>
      </c>
      <c r="F18" s="70">
        <v>1263853.64</v>
      </c>
      <c r="G18" s="70">
        <f>+E18</f>
        <v>1324201.36</v>
      </c>
      <c r="H18" s="70">
        <f>+D18+E18-F18</f>
        <v>159930.15000000014</v>
      </c>
      <c r="I18" s="103" t="s">
        <v>69</v>
      </c>
    </row>
    <row r="19" spans="3:10" ht="18.75" customHeight="1" thickBot="1">
      <c r="C19" s="61" t="s">
        <v>15</v>
      </c>
      <c r="D19" s="62">
        <v>34821.94</v>
      </c>
      <c r="E19" s="63">
        <v>208917.1</v>
      </c>
      <c r="F19" s="63">
        <v>212853.31</v>
      </c>
      <c r="G19" s="70">
        <v>182586.35</v>
      </c>
      <c r="H19" s="70">
        <f aca="true" t="shared" si="0" ref="H19:H25">+D19+E19-F19</f>
        <v>30885.73000000001</v>
      </c>
      <c r="I19" s="104"/>
      <c r="J19" s="71"/>
    </row>
    <row r="20" spans="3:9" ht="13.5" customHeight="1" thickBot="1">
      <c r="C20" s="67" t="s">
        <v>16</v>
      </c>
      <c r="D20" s="72">
        <v>14523.76999999999</v>
      </c>
      <c r="E20" s="63">
        <v>163391.5</v>
      </c>
      <c r="F20" s="63">
        <v>159262</v>
      </c>
      <c r="G20" s="70">
        <v>214667</v>
      </c>
      <c r="H20" s="70">
        <f t="shared" si="0"/>
        <v>18653.26999999999</v>
      </c>
      <c r="I20" s="73"/>
    </row>
    <row r="21" spans="3:9" ht="22.5" customHeight="1" thickBot="1">
      <c r="C21" s="61" t="s">
        <v>17</v>
      </c>
      <c r="D21" s="62">
        <v>16979.77000000002</v>
      </c>
      <c r="E21" s="63">
        <f>184324.77-210.8</f>
        <v>184113.97</v>
      </c>
      <c r="F21" s="63">
        <v>177638.17</v>
      </c>
      <c r="G21" s="70">
        <f>+E21</f>
        <v>184113.97</v>
      </c>
      <c r="H21" s="70">
        <f t="shared" si="0"/>
        <v>23455.570000000007</v>
      </c>
      <c r="I21" s="73" t="s">
        <v>18</v>
      </c>
    </row>
    <row r="22" spans="3:9" ht="13.5" customHeight="1" thickBot="1">
      <c r="C22" s="61" t="s">
        <v>19</v>
      </c>
      <c r="D22" s="62">
        <v>22428.190000000002</v>
      </c>
      <c r="E22" s="63">
        <f>271588.98-303.19</f>
        <v>271285.79</v>
      </c>
      <c r="F22" s="63">
        <v>260958.95</v>
      </c>
      <c r="G22" s="70">
        <f>+E22</f>
        <v>271285.79</v>
      </c>
      <c r="H22" s="70">
        <f t="shared" si="0"/>
        <v>32755.02999999997</v>
      </c>
      <c r="I22" s="73" t="s">
        <v>20</v>
      </c>
    </row>
    <row r="23" spans="3:9" ht="13.5" customHeight="1" thickBot="1">
      <c r="C23" s="61" t="s">
        <v>21</v>
      </c>
      <c r="D23" s="62">
        <v>1182.0900000000001</v>
      </c>
      <c r="E23" s="64">
        <f>13661.83-15.25</f>
        <v>13646.58</v>
      </c>
      <c r="F23" s="64">
        <v>13138.58</v>
      </c>
      <c r="G23" s="70">
        <f>+E23</f>
        <v>13646.58</v>
      </c>
      <c r="H23" s="70">
        <f t="shared" si="0"/>
        <v>1690.0900000000001</v>
      </c>
      <c r="I23" s="74" t="s">
        <v>22</v>
      </c>
    </row>
    <row r="24" spans="3:9" ht="13.5" customHeight="1" thickBot="1">
      <c r="C24" s="67" t="s">
        <v>23</v>
      </c>
      <c r="D24" s="62">
        <v>13728.49999999997</v>
      </c>
      <c r="E24" s="64">
        <f>172478.28-70.4</f>
        <v>172407.88</v>
      </c>
      <c r="F24" s="64">
        <v>164361.73</v>
      </c>
      <c r="G24" s="70">
        <f>+E24</f>
        <v>172407.88</v>
      </c>
      <c r="H24" s="70">
        <f t="shared" si="0"/>
        <v>21774.649999999965</v>
      </c>
      <c r="I24" s="73"/>
    </row>
    <row r="25" spans="3:9" ht="13.5" customHeight="1" thickBot="1">
      <c r="C25" s="61" t="s">
        <v>24</v>
      </c>
      <c r="D25" s="62">
        <v>3316.5899999999965</v>
      </c>
      <c r="E25" s="64">
        <f>32945-36.78</f>
        <v>32908.22</v>
      </c>
      <c r="F25" s="64">
        <v>31985.67</v>
      </c>
      <c r="G25" s="70">
        <f>+E25</f>
        <v>32908.22</v>
      </c>
      <c r="H25" s="70">
        <f t="shared" si="0"/>
        <v>4239.139999999999</v>
      </c>
      <c r="I25" s="74" t="s">
        <v>70</v>
      </c>
    </row>
    <row r="26" spans="3:9" s="75" customFormat="1" ht="13.5" customHeight="1" thickBot="1">
      <c r="C26" s="61" t="s">
        <v>11</v>
      </c>
      <c r="D26" s="65">
        <f>SUM(D18:D25)</f>
        <v>206563.2799999998</v>
      </c>
      <c r="E26" s="65">
        <f>SUM(E18:E25)</f>
        <v>2370872.4000000004</v>
      </c>
      <c r="F26" s="65">
        <f>SUM(F18:F25)</f>
        <v>2284052.05</v>
      </c>
      <c r="G26" s="65">
        <f>SUM(G18:G25)</f>
        <v>2395817.1500000004</v>
      </c>
      <c r="H26" s="65">
        <f>SUM(H18:H25)</f>
        <v>293383.6300000001</v>
      </c>
      <c r="I26" s="76"/>
    </row>
    <row r="27" spans="3:9" ht="13.5" customHeight="1" thickBot="1">
      <c r="C27" s="105" t="s">
        <v>25</v>
      </c>
      <c r="D27" s="105"/>
      <c r="E27" s="105"/>
      <c r="F27" s="105"/>
      <c r="G27" s="105"/>
      <c r="H27" s="105"/>
      <c r="I27" s="105"/>
    </row>
    <row r="28" spans="3:9" ht="28.5" customHeight="1" thickBot="1">
      <c r="C28" s="77" t="s">
        <v>26</v>
      </c>
      <c r="D28" s="100" t="s">
        <v>27</v>
      </c>
      <c r="E28" s="101"/>
      <c r="F28" s="101"/>
      <c r="G28" s="101"/>
      <c r="H28" s="102"/>
      <c r="I28" s="78" t="s">
        <v>28</v>
      </c>
    </row>
    <row r="29" spans="3:9" ht="25.5" customHeight="1" thickBot="1">
      <c r="C29" s="79" t="s">
        <v>71</v>
      </c>
      <c r="D29" s="100" t="s">
        <v>72</v>
      </c>
      <c r="E29" s="101"/>
      <c r="F29" s="101"/>
      <c r="G29" s="101"/>
      <c r="H29" s="102"/>
      <c r="I29" s="80" t="s">
        <v>71</v>
      </c>
    </row>
    <row r="30" spans="3:9" ht="26.25" customHeight="1" thickBot="1">
      <c r="C30" s="79" t="s">
        <v>29</v>
      </c>
      <c r="D30" s="100" t="s">
        <v>73</v>
      </c>
      <c r="E30" s="101"/>
      <c r="F30" s="101"/>
      <c r="G30" s="101"/>
      <c r="H30" s="102"/>
      <c r="I30" s="80" t="s">
        <v>29</v>
      </c>
    </row>
    <row r="31" spans="3:8" ht="14.25" customHeight="1">
      <c r="C31" s="81" t="s">
        <v>74</v>
      </c>
      <c r="D31" s="81"/>
      <c r="E31" s="81"/>
      <c r="F31" s="81"/>
      <c r="G31" s="81"/>
      <c r="H31" s="82">
        <f>+H15+H26</f>
        <v>775613.6600000004</v>
      </c>
    </row>
  </sheetData>
  <sheetProtection/>
  <mergeCells count="12">
    <mergeCell ref="D30:H30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125" style="0" customWidth="1"/>
  </cols>
  <sheetData>
    <row r="1" spans="1:9" ht="12.75">
      <c r="A1" s="106" t="s">
        <v>30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 t="s">
        <v>31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 t="s">
        <v>75</v>
      </c>
      <c r="B3" s="106"/>
      <c r="C3" s="106"/>
      <c r="D3" s="106"/>
      <c r="E3" s="106"/>
      <c r="F3" s="106"/>
      <c r="G3" s="106"/>
      <c r="H3" s="106"/>
      <c r="I3" s="106"/>
    </row>
    <row r="4" spans="1:9" ht="51">
      <c r="A4" s="84" t="s">
        <v>32</v>
      </c>
      <c r="B4" s="85" t="s">
        <v>76</v>
      </c>
      <c r="C4" s="85" t="s">
        <v>77</v>
      </c>
      <c r="D4" s="85" t="s">
        <v>33</v>
      </c>
      <c r="E4" s="85" t="s">
        <v>34</v>
      </c>
      <c r="F4" s="85" t="s">
        <v>35</v>
      </c>
      <c r="G4" s="85" t="s">
        <v>36</v>
      </c>
      <c r="H4" s="85" t="s">
        <v>78</v>
      </c>
      <c r="I4" s="84" t="s">
        <v>37</v>
      </c>
    </row>
    <row r="5" spans="1:9" ht="15">
      <c r="A5" s="86" t="s">
        <v>38</v>
      </c>
      <c r="B5" s="86">
        <v>191.95000000000005</v>
      </c>
      <c r="C5" s="87">
        <v>199.50921</v>
      </c>
      <c r="D5" s="87">
        <v>208.9171</v>
      </c>
      <c r="E5" s="87">
        <v>212.85331</v>
      </c>
      <c r="F5" s="87">
        <v>22.25783</v>
      </c>
      <c r="G5" s="87">
        <v>182.58635</v>
      </c>
      <c r="H5" s="87">
        <v>30.88573</v>
      </c>
      <c r="I5" s="87">
        <f>B5+D5+F5-G5</f>
        <v>240.53858000000005</v>
      </c>
    </row>
    <row r="7" ht="1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7" t="s">
        <v>90</v>
      </c>
      <c r="B1" s="107"/>
      <c r="C1" s="107"/>
      <c r="D1" s="107"/>
      <c r="E1" s="107"/>
      <c r="F1" s="107"/>
      <c r="G1" s="107"/>
      <c r="H1" s="4"/>
    </row>
    <row r="2" spans="1:7" ht="29.2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5"/>
      <c r="B3" s="6"/>
      <c r="C3" s="1"/>
      <c r="D3" s="6"/>
      <c r="E3" s="6"/>
      <c r="F3" s="109" t="s">
        <v>39</v>
      </c>
      <c r="G3" s="110"/>
      <c r="H3" s="6"/>
    </row>
    <row r="4" spans="1:8" ht="12.75">
      <c r="A4" s="7" t="s">
        <v>40</v>
      </c>
      <c r="B4" s="8" t="s">
        <v>41</v>
      </c>
      <c r="C4" s="7" t="s">
        <v>42</v>
      </c>
      <c r="D4" s="8" t="s">
        <v>43</v>
      </c>
      <c r="E4" s="9" t="s">
        <v>44</v>
      </c>
      <c r="F4" s="9"/>
      <c r="G4" s="9"/>
      <c r="H4" s="9" t="s">
        <v>45</v>
      </c>
    </row>
    <row r="5" spans="1:8" ht="12.75">
      <c r="A5" s="7" t="s">
        <v>46</v>
      </c>
      <c r="B5" s="8"/>
      <c r="C5" s="10"/>
      <c r="D5" s="8" t="s">
        <v>47</v>
      </c>
      <c r="E5" s="8" t="s">
        <v>48</v>
      </c>
      <c r="F5" s="8" t="s">
        <v>49</v>
      </c>
      <c r="G5" s="8" t="s">
        <v>50</v>
      </c>
      <c r="H5" s="8"/>
    </row>
    <row r="6" spans="1:8" ht="12.75">
      <c r="A6" s="7"/>
      <c r="B6" s="8"/>
      <c r="C6" s="10"/>
      <c r="D6" s="8" t="s">
        <v>51</v>
      </c>
      <c r="E6" s="11"/>
      <c r="F6" s="8" t="s">
        <v>52</v>
      </c>
      <c r="G6" s="8" t="s">
        <v>53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54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55</v>
      </c>
      <c r="C10" s="7" t="s">
        <v>56</v>
      </c>
      <c r="D10" s="8" t="s">
        <v>91</v>
      </c>
      <c r="E10" s="17">
        <v>61.48</v>
      </c>
      <c r="F10" s="18">
        <v>61.48</v>
      </c>
      <c r="G10" s="18">
        <f>+E10-F10</f>
        <v>0</v>
      </c>
      <c r="H10" s="19"/>
    </row>
    <row r="11" spans="1:8" ht="12.75">
      <c r="A11" s="8"/>
      <c r="B11" s="16"/>
      <c r="C11" s="7" t="s">
        <v>92</v>
      </c>
      <c r="D11" s="8" t="s">
        <v>93</v>
      </c>
      <c r="E11" s="17">
        <v>113.767</v>
      </c>
      <c r="F11" s="18">
        <v>113.767</v>
      </c>
      <c r="G11" s="18">
        <f>+E11-F11</f>
        <v>0</v>
      </c>
      <c r="H11" s="19"/>
    </row>
    <row r="12" spans="1:8" ht="12.75">
      <c r="A12" s="8"/>
      <c r="B12" s="16"/>
      <c r="C12" s="7" t="s">
        <v>94</v>
      </c>
      <c r="D12" s="8" t="s">
        <v>95</v>
      </c>
      <c r="E12" s="18">
        <v>788.2</v>
      </c>
      <c r="F12" s="18">
        <v>39.42</v>
      </c>
      <c r="G12" s="18">
        <f>+E12-F12</f>
        <v>748.7800000000001</v>
      </c>
      <c r="H12" s="19"/>
    </row>
    <row r="13" spans="1:8" ht="12.75">
      <c r="A13" s="8"/>
      <c r="B13" s="16"/>
      <c r="C13" s="7"/>
      <c r="D13" s="8"/>
      <c r="E13" s="20"/>
      <c r="F13" s="17"/>
      <c r="G13" s="18"/>
      <c r="H13" s="19"/>
    </row>
    <row r="14" spans="1:8" ht="12.75">
      <c r="A14" s="8"/>
      <c r="B14" s="16"/>
      <c r="C14" s="21" t="s">
        <v>57</v>
      </c>
      <c r="D14" s="22"/>
      <c r="E14" s="23">
        <f>SUM(E10:E13)</f>
        <v>963.447</v>
      </c>
      <c r="F14" s="23">
        <f>SUM(F10:F13)</f>
        <v>214.66699999999997</v>
      </c>
      <c r="G14" s="23">
        <f>SUM(G10:G13)</f>
        <v>748.7800000000001</v>
      </c>
      <c r="H14" s="19"/>
    </row>
    <row r="15" spans="1:8" ht="13.5" thickBot="1">
      <c r="A15" s="24"/>
      <c r="B15" s="25"/>
      <c r="C15" s="26"/>
      <c r="D15" s="27"/>
      <c r="E15" s="28"/>
      <c r="F15" s="28"/>
      <c r="G15" s="29"/>
      <c r="H15" s="30"/>
    </row>
    <row r="16" spans="1:8" ht="12.75">
      <c r="A16" s="6"/>
      <c r="B16" s="15"/>
      <c r="C16" s="88"/>
      <c r="D16" s="31"/>
      <c r="E16" s="32"/>
      <c r="F16" s="33"/>
      <c r="G16" s="33"/>
      <c r="H16" s="34"/>
    </row>
    <row r="17" spans="1:8" ht="12.75">
      <c r="A17" s="11"/>
      <c r="B17" s="35" t="s">
        <v>11</v>
      </c>
      <c r="C17" s="89"/>
      <c r="D17" s="10"/>
      <c r="E17" s="36">
        <f>E14</f>
        <v>963.447</v>
      </c>
      <c r="F17" s="37">
        <f>+F14</f>
        <v>214.66699999999997</v>
      </c>
      <c r="G17" s="38">
        <f>+E17-F17</f>
        <v>748.78</v>
      </c>
      <c r="H17" s="19"/>
    </row>
    <row r="18" spans="1:8" ht="13.5" thickBot="1">
      <c r="A18" s="14"/>
      <c r="B18" s="39"/>
      <c r="C18" s="90"/>
      <c r="D18" s="40"/>
      <c r="E18" s="27"/>
      <c r="F18" s="41"/>
      <c r="G18" s="41"/>
      <c r="H18" s="41"/>
    </row>
    <row r="20" spans="1:7" ht="60">
      <c r="A20" s="42" t="s">
        <v>58</v>
      </c>
      <c r="B20" s="42" t="s">
        <v>60</v>
      </c>
      <c r="C20" s="42" t="s">
        <v>96</v>
      </c>
      <c r="D20" s="42" t="s">
        <v>97</v>
      </c>
      <c r="E20" s="43" t="s">
        <v>59</v>
      </c>
      <c r="F20" s="42" t="s">
        <v>98</v>
      </c>
      <c r="G20" s="44"/>
    </row>
    <row r="21" spans="1:7" ht="15">
      <c r="A21" s="45">
        <v>1</v>
      </c>
      <c r="B21" s="46">
        <v>14523.76999999999</v>
      </c>
      <c r="C21" s="46">
        <v>163391.5</v>
      </c>
      <c r="D21" s="46">
        <v>159262</v>
      </c>
      <c r="E21" s="46">
        <v>37150.75</v>
      </c>
      <c r="F21" s="46">
        <f>+B21+C21-D21</f>
        <v>18653.26999999999</v>
      </c>
      <c r="G21" s="47"/>
    </row>
    <row r="23" spans="1:5" ht="90">
      <c r="A23" s="42" t="s">
        <v>58</v>
      </c>
      <c r="B23" s="42" t="s">
        <v>62</v>
      </c>
      <c r="C23" s="42" t="s">
        <v>99</v>
      </c>
      <c r="D23" s="42" t="s">
        <v>61</v>
      </c>
      <c r="E23" s="42" t="s">
        <v>100</v>
      </c>
    </row>
    <row r="24" spans="1:5" ht="15">
      <c r="A24" s="48">
        <v>1</v>
      </c>
      <c r="B24" s="49">
        <v>-253467.73</v>
      </c>
      <c r="C24" s="49">
        <f>+D21+E21</f>
        <v>196412.75</v>
      </c>
      <c r="D24" s="49">
        <v>214667</v>
      </c>
      <c r="E24" s="49">
        <f>+B24+C24-D24</f>
        <v>-271721.98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2011-03-25T07:21:58Z</dcterms:created>
  <dcterms:modified xsi:type="dcterms:W3CDTF">2013-06-05T08:16:44Z</dcterms:modified>
  <cp:category/>
  <cp:version/>
  <cp:contentType/>
  <cp:contentStatus/>
</cp:coreProperties>
</file>