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<sst xmlns="http://schemas.openxmlformats.org/spreadsheetml/2006/main" count="105" uniqueCount="96">
  <si>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</si>
  <si>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</si>
  <si>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</si>
  <si>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</si>
  <si>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</si>
  <si>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</si>
  <si>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</si>
  <si>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</si>
  <si>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</si>
  <si>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</si>
  <si>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</si>
  <si>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</si>
  <si>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</si>
  <si>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</si>
  <si>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</si>
  <si>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</si>
  <si>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</si>
  <si>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</si>
  <si>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</si>
  <si>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</si>
  <si>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</si>
  <si>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</si>
  <si>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</si>
  <si>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</si>
  <si>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</si>
  <si>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</si>
  <si>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</si>
  <si>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</si>
  <si>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</si>
  <si>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</si>
  <si>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</si>
  <si>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</si>
  <si>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</si>
  <si>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</si>
  <si>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</si>
  <si>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</si>
  <si>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</si>
  <si>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</si>
  <si>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</si>
  <si>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</si>
  <si>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</si>
  <si>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</si>
  <si>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</si>
  <si>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</si>
  <si>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</si>
  <si>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</si>
  <si>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</si>
  <si>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</si>
  <si>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</si>
  <si>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</si>
  <si>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</si>
  <si>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</si>
  <si>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</si>
  <si>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</si>
  <si>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 4/2</t>
  </si>
  <si>
    <t>герметизация швов</t>
  </si>
  <si>
    <t>Всего</t>
  </si>
  <si>
    <t>№ п/п</t>
  </si>
  <si>
    <t>Доля МО Сертолово, руб.</t>
  </si>
  <si>
    <t>Израсходованно, руб.</t>
  </si>
  <si>
    <t xml:space="preserve"> ООО"ЦБИ",  ОАО "Сертоловский Водоканал"</t>
  </si>
  <si>
    <t>ООО "Уют-Сервис", договор управления № Н/2008-13 от 01.05.2008г.</t>
  </si>
  <si>
    <t xml:space="preserve"> ООО"Технострой-3"</t>
  </si>
  <si>
    <t>Остаток на 01.01.2011г., тыс.руб. (получено)</t>
  </si>
  <si>
    <t>Задолженность населения на 01.01.2012г., руб.</t>
  </si>
  <si>
    <t>Остаток средств  на лицевом счете на 01.01.2012г., руб.</t>
  </si>
  <si>
    <t>имущества жилого дома № 4/2  по ул. Центральная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</si>
  <si>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</si>
  <si>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</si>
  <si>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</si>
  <si>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</si>
  <si>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страхование</t>
  </si>
  <si>
    <t>Общая задолженность по дому  на 01.01.2013г.</t>
  </si>
  <si>
    <t>№ 4/2 по ул. Центральная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</si>
  <si>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</si>
  <si>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</si>
  <si>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115,38 </t>
    </r>
    <r>
      <rPr>
        <sz val="10"/>
        <rFont val="Arial Cyr"/>
        <family val="0"/>
      </rPr>
      <t>тыс.рублей, в том числе:</t>
    </r>
  </si>
  <si>
    <t>смена труб, кранов, задвижек , манометров - 14,46 т.р.</t>
  </si>
  <si>
    <t>аварийное обслуживание - 8,17 т.р.</t>
  </si>
  <si>
    <t>очистка кровли и козырьков от снега - 26,93 т.р.</t>
  </si>
  <si>
    <t>косметический ремонт подъезда - 59,05 т.р.</t>
  </si>
  <si>
    <t>установка информационного стенда - 1,79 т.р.</t>
  </si>
  <si>
    <t>ремонт освещения - 1,65 т.р.</t>
  </si>
  <si>
    <t>установка тамбурной двери, смена замков, дверной фурнитуры - 2,78 т.р.</t>
  </si>
  <si>
    <t>прочее - 0,55 т.р.</t>
  </si>
  <si>
    <t>ремонт лифтовой лебедки</t>
  </si>
  <si>
    <t>подъезд № 3</t>
  </si>
  <si>
    <t>514 м.п.</t>
  </si>
  <si>
    <t>замена системы ГВС</t>
  </si>
  <si>
    <t>142 кв.м.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</si>
  <si>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</si>
  <si>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</si>
  <si>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</si>
  <si>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</si>
  <si>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</si>
  <si>
    <t>Отчет о реализации программы капитального ремонта жилого фонда ООО "УЮТ-СЕРВИС" за период с 01 января 2012г. по 31 декабря 2012г.  по адресу г.Сертолово, ул. Центральная, д. 4/2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</si>
</sst>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2" fontId="16" fillId="0" borderId="21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16" fillId="0" borderId="19" xfId="0" applyFont="1" applyBorder="1" applyAlignment="1">
      <alignment/>
    </xf>
    <xf numFmtId="2" fontId="16" fillId="0" borderId="15" xfId="0" applyNumberFormat="1" applyFont="1" applyBorder="1" applyAlignment="1">
      <alignment horizontal="center"/>
    </xf>
    <xf numFmtId="2" fontId="16" fillId="0" borderId="19" xfId="61" applyNumberFormat="1" applyFont="1" applyBorder="1" applyAlignment="1">
      <alignment horizontal="center"/>
    </xf>
    <xf numFmtId="2" fontId="16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5" xfId="0" applyFont="1" applyBorder="1" applyAlignment="1">
      <alignment/>
    </xf>
    <xf numFmtId="4" fontId="19" fillId="0" borderId="25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4" fontId="19" fillId="0" borderId="25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29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" fontId="8" fillId="0" borderId="24" xfId="0" applyNumberFormat="1" applyFont="1" applyFill="1" applyBorder="1" applyAlignment="1">
      <alignment horizontal="right" vertical="top" wrapText="1"/>
    </xf>
    <xf numFmtId="4" fontId="9" fillId="0" borderId="24" xfId="0" applyNumberFormat="1" applyFont="1" applyFill="1" applyBorder="1" applyAlignment="1">
      <alignment vertical="top" wrapText="1"/>
    </xf>
    <xf numFmtId="4" fontId="8" fillId="0" borderId="24" xfId="0" applyNumberFormat="1" applyFont="1" applyFill="1" applyBorder="1" applyAlignment="1">
      <alignment vertical="top" wrapText="1"/>
    </xf>
    <xf numFmtId="4" fontId="3" fillId="0" borderId="24" xfId="0" applyNumberFormat="1" applyFont="1" applyFill="1" applyBorder="1" applyAlignment="1">
      <alignment vertical="top" wrapText="1"/>
    </xf>
    <xf numFmtId="0" fontId="12" fillId="0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4" fontId="8" fillId="0" borderId="28" xfId="0" applyNumberFormat="1" applyFont="1" applyFill="1" applyBorder="1" applyAlignment="1">
      <alignment horizontal="right" vertical="top" wrapText="1"/>
    </xf>
    <xf numFmtId="4" fontId="9" fillId="0" borderId="28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24" xfId="0" applyNumberFormat="1" applyFont="1" applyFill="1" applyBorder="1" applyAlignment="1">
      <alignment horizontal="right" vertical="top" wrapText="1"/>
    </xf>
    <xf numFmtId="0" fontId="10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24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/>
    </xf>
    <xf numFmtId="2" fontId="44" fillId="0" borderId="25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2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" fontId="8" fillId="0" borderId="26" xfId="0" applyNumberFormat="1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2"/>
  <sheetViews>
    <sheetView tabSelected="1" zoomScalePageLayoutView="0" workbookViewId="0" topLeftCell="C5">
      <selection activeCell="C31" sqref="C31"/>
    </sheetView>
  </sheetViews>
  <sheetFormatPr defaultColWidth="9.00390625" defaultRowHeight="12.75"/>
  <cols>
    <col min="1" max="1" width="3.375" style="50" hidden="1" customWidth="1"/>
    <col min="2" max="2" width="9.125" style="50" hidden="1" customWidth="1"/>
    <col min="3" max="3" width="30.75390625" style="81" customWidth="1"/>
    <col min="4" max="4" width="14.375" style="81" customWidth="1"/>
    <col min="5" max="5" width="11.875" style="81" customWidth="1"/>
    <col min="6" max="6" width="13.25390625" style="81" customWidth="1"/>
    <col min="7" max="7" width="11.875" style="81" customWidth="1"/>
    <col min="8" max="8" width="14.375" style="81" customWidth="1"/>
    <col min="9" max="9" width="33.375" style="81" customWidth="1"/>
    <col min="10" max="10" width="10.125" style="50" bestFit="1" customWidth="1"/>
    <col min="11" max="16384" width="9.125" style="50" customWidth="1"/>
  </cols>
  <sheetData>
    <row r="1" spans="3:9" ht="12.75" customHeight="1" hidden="1">
      <c r="C1" s="51"/>
      <c r="D1" s="51"/>
      <c r="E1" s="51"/>
      <c r="F1" s="51"/>
      <c r="G1" s="51"/>
      <c r="H1" s="51"/>
      <c r="I1" s="51"/>
    </row>
    <row r="2" spans="3:9" ht="13.5" customHeight="1" hidden="1" thickBot="1">
      <c r="C2" s="51"/>
      <c r="D2" s="51"/>
      <c r="E2" s="51" t="s">
        <v>0</v>
      </c>
      <c r="F2" s="51"/>
      <c r="G2" s="51"/>
      <c r="H2" s="51"/>
      <c r="I2" s="51"/>
    </row>
    <row r="3" spans="3:9" ht="13.5" customHeight="1" hidden="1" thickBot="1">
      <c r="C3" s="52"/>
      <c r="D3" s="53"/>
      <c r="E3" s="54"/>
      <c r="F3" s="54"/>
      <c r="G3" s="54"/>
      <c r="H3" s="54"/>
      <c r="I3" s="55"/>
    </row>
    <row r="4" spans="3:9" ht="12.75" customHeight="1" hidden="1">
      <c r="C4" s="56"/>
      <c r="D4" s="56"/>
      <c r="E4" s="57"/>
      <c r="F4" s="57"/>
      <c r="G4" s="57"/>
      <c r="H4" s="57"/>
      <c r="I4" s="57"/>
    </row>
    <row r="5" spans="3:9" ht="14.25">
      <c r="C5" s="99" t="s">
        <v>1</v>
      </c>
      <c r="D5" s="99"/>
      <c r="E5" s="99"/>
      <c r="F5" s="99"/>
      <c r="G5" s="99"/>
      <c r="H5" s="99"/>
      <c r="I5" s="99"/>
    </row>
    <row r="6" spans="3:9" ht="12.75">
      <c r="C6" s="92" t="s">
        <v>2</v>
      </c>
      <c r="D6" s="92"/>
      <c r="E6" s="92"/>
      <c r="F6" s="92"/>
      <c r="G6" s="92"/>
      <c r="H6" s="92"/>
      <c r="I6" s="92"/>
    </row>
    <row r="7" spans="3:9" ht="12.75">
      <c r="C7" s="92" t="s">
        <v>66</v>
      </c>
      <c r="D7" s="92"/>
      <c r="E7" s="92"/>
      <c r="F7" s="92"/>
      <c r="G7" s="92"/>
      <c r="H7" s="92"/>
      <c r="I7" s="92"/>
    </row>
    <row r="8" spans="3:9" ht="6" customHeight="1" thickBot="1">
      <c r="C8" s="100"/>
      <c r="D8" s="100"/>
      <c r="E8" s="100"/>
      <c r="F8" s="100"/>
      <c r="G8" s="100"/>
      <c r="H8" s="100"/>
      <c r="I8" s="100"/>
    </row>
    <row r="9" spans="3:9" ht="50.25" customHeight="1" thickBot="1">
      <c r="C9" s="58" t="s">
        <v>3</v>
      </c>
      <c r="D9" s="59" t="s">
        <v>67</v>
      </c>
      <c r="E9" s="60" t="s">
        <v>68</v>
      </c>
      <c r="F9" s="60" t="s">
        <v>69</v>
      </c>
      <c r="G9" s="60" t="s">
        <v>4</v>
      </c>
      <c r="H9" s="60" t="s">
        <v>70</v>
      </c>
      <c r="I9" s="59" t="s">
        <v>5</v>
      </c>
    </row>
    <row r="10" spans="3:9" ht="13.5" customHeight="1" thickBot="1">
      <c r="C10" s="101" t="s">
        <v>6</v>
      </c>
      <c r="D10" s="91"/>
      <c r="E10" s="91"/>
      <c r="F10" s="91"/>
      <c r="G10" s="91"/>
      <c r="H10" s="91"/>
      <c r="I10" s="102"/>
    </row>
    <row r="11" spans="3:9" ht="13.5" customHeight="1" thickBot="1">
      <c r="C11" s="61" t="s">
        <v>7</v>
      </c>
      <c r="D11" s="62">
        <v>233145.15000000014</v>
      </c>
      <c r="E11" s="63">
        <f>1970587.16+36469.54</f>
        <v>2007056.7</v>
      </c>
      <c r="F11" s="63">
        <f>2029355.1</f>
        <v>2029355.1</v>
      </c>
      <c r="G11" s="63">
        <v>1868368.61</v>
      </c>
      <c r="H11" s="63">
        <f>+D11+E11-F11</f>
        <v>210846.75</v>
      </c>
      <c r="I11" s="103" t="s">
        <v>60</v>
      </c>
    </row>
    <row r="12" spans="3:9" ht="13.5" customHeight="1" thickBot="1">
      <c r="C12" s="61" t="s">
        <v>8</v>
      </c>
      <c r="D12" s="62">
        <v>141393.4600000002</v>
      </c>
      <c r="E12" s="64">
        <f>910212.44-39127.62</f>
        <v>871084.82</v>
      </c>
      <c r="F12" s="64">
        <v>892536.18</v>
      </c>
      <c r="G12" s="63">
        <v>813919.33</v>
      </c>
      <c r="H12" s="63">
        <f>+D12+E12-F12</f>
        <v>119942.1000000001</v>
      </c>
      <c r="I12" s="104"/>
    </row>
    <row r="13" spans="3:9" ht="13.5" customHeight="1" thickBot="1">
      <c r="C13" s="61" t="s">
        <v>9</v>
      </c>
      <c r="D13" s="62">
        <v>69393.78999999998</v>
      </c>
      <c r="E13" s="64">
        <f>277968.24-14962.83+136790.91-3381.3</f>
        <v>396415.01999999996</v>
      </c>
      <c r="F13" s="64">
        <f>230109.39+177396.33</f>
        <v>407505.72</v>
      </c>
      <c r="G13" s="63">
        <f>+E13</f>
        <v>396415.01999999996</v>
      </c>
      <c r="H13" s="63">
        <f>+D13+E13-F13</f>
        <v>58303.08999999997</v>
      </c>
      <c r="I13" s="104"/>
    </row>
    <row r="14" spans="3:9" ht="13.5" customHeight="1" thickBot="1">
      <c r="C14" s="61" t="s">
        <v>10</v>
      </c>
      <c r="D14" s="62">
        <v>38297.630000000005</v>
      </c>
      <c r="E14" s="64">
        <f>93641.93-5107.25+46076.9-1071.71+101855.59-4370.77</f>
        <v>231024.69</v>
      </c>
      <c r="F14" s="64">
        <f>77440.59+59832.9+99185.12</f>
        <v>236458.61</v>
      </c>
      <c r="G14" s="63">
        <f>+E14</f>
        <v>231024.69</v>
      </c>
      <c r="H14" s="63">
        <f>+D14+E14-F14</f>
        <v>32863.71000000002</v>
      </c>
      <c r="I14" s="105"/>
    </row>
    <row r="15" spans="3:9" ht="13.5" customHeight="1" thickBot="1">
      <c r="C15" s="61" t="s">
        <v>11</v>
      </c>
      <c r="D15" s="65">
        <f>SUM(D11:D14)</f>
        <v>482230.0300000003</v>
      </c>
      <c r="E15" s="65">
        <f>SUM(E11:E14)</f>
        <v>3505581.23</v>
      </c>
      <c r="F15" s="65">
        <f>SUM(F11:F14)</f>
        <v>3565855.61</v>
      </c>
      <c r="G15" s="65">
        <f>SUM(G11:G14)</f>
        <v>3309727.65</v>
      </c>
      <c r="H15" s="65">
        <f>SUM(H11:H14)</f>
        <v>421955.6500000001</v>
      </c>
      <c r="I15" s="66"/>
    </row>
    <row r="16" spans="3:9" ht="13.5" customHeight="1" thickBot="1">
      <c r="C16" s="91" t="s">
        <v>12</v>
      </c>
      <c r="D16" s="91"/>
      <c r="E16" s="91"/>
      <c r="F16" s="91"/>
      <c r="G16" s="91"/>
      <c r="H16" s="91"/>
      <c r="I16" s="91"/>
    </row>
    <row r="17" spans="3:9" ht="38.25" customHeight="1" thickBot="1">
      <c r="C17" s="67" t="s">
        <v>3</v>
      </c>
      <c r="D17" s="59" t="s">
        <v>67</v>
      </c>
      <c r="E17" s="60" t="s">
        <v>68</v>
      </c>
      <c r="F17" s="60" t="s">
        <v>69</v>
      </c>
      <c r="G17" s="60" t="s">
        <v>4</v>
      </c>
      <c r="H17" s="60" t="s">
        <v>70</v>
      </c>
      <c r="I17" s="68" t="s">
        <v>13</v>
      </c>
    </row>
    <row r="18" spans="3:9" ht="13.5" customHeight="1" thickBot="1">
      <c r="C18" s="58" t="s">
        <v>14</v>
      </c>
      <c r="D18" s="69">
        <v>159930.15000000014</v>
      </c>
      <c r="E18" s="70">
        <v>1339641.89</v>
      </c>
      <c r="F18" s="70">
        <v>1359713.32</v>
      </c>
      <c r="G18" s="70">
        <f>+E18</f>
        <v>1339641.89</v>
      </c>
      <c r="H18" s="70">
        <f>+D18+E18-F18</f>
        <v>139858.71999999997</v>
      </c>
      <c r="I18" s="93" t="s">
        <v>61</v>
      </c>
    </row>
    <row r="19" spans="3:10" ht="14.25" customHeight="1" thickBot="1">
      <c r="C19" s="61" t="s">
        <v>15</v>
      </c>
      <c r="D19" s="62">
        <v>30885.73000000001</v>
      </c>
      <c r="E19" s="63">
        <v>232486.35</v>
      </c>
      <c r="F19" s="63">
        <v>234617.86</v>
      </c>
      <c r="G19" s="70">
        <v>115377.51</v>
      </c>
      <c r="H19" s="70">
        <f aca="true" t="shared" si="0" ref="H19:H26">+D19+E19-F19</f>
        <v>28754.22000000003</v>
      </c>
      <c r="I19" s="94"/>
      <c r="J19" s="71"/>
    </row>
    <row r="20" spans="3:9" ht="13.5" customHeight="1" thickBot="1">
      <c r="C20" s="67" t="s">
        <v>16</v>
      </c>
      <c r="D20" s="72">
        <v>18653.26999999999</v>
      </c>
      <c r="E20" s="63">
        <v>168164.8</v>
      </c>
      <c r="F20" s="63">
        <v>171073.14</v>
      </c>
      <c r="G20" s="70">
        <v>710094</v>
      </c>
      <c r="H20" s="70">
        <f t="shared" si="0"/>
        <v>15744.929999999964</v>
      </c>
      <c r="I20" s="73"/>
    </row>
    <row r="21" spans="3:9" ht="12.75" customHeight="1" thickBot="1">
      <c r="C21" s="61" t="s">
        <v>17</v>
      </c>
      <c r="D21" s="62">
        <v>23455.570000000007</v>
      </c>
      <c r="E21" s="63">
        <v>188989.6</v>
      </c>
      <c r="F21" s="63">
        <v>191826.5</v>
      </c>
      <c r="G21" s="70">
        <f>+E21</f>
        <v>188989.6</v>
      </c>
      <c r="H21" s="70">
        <f t="shared" si="0"/>
        <v>20618.670000000013</v>
      </c>
      <c r="I21" s="73" t="s">
        <v>18</v>
      </c>
    </row>
    <row r="22" spans="3:9" ht="13.5" customHeight="1" thickBot="1">
      <c r="C22" s="61" t="s">
        <v>19</v>
      </c>
      <c r="D22" s="62">
        <v>32755.02999999997</v>
      </c>
      <c r="E22" s="63">
        <v>278768.52</v>
      </c>
      <c r="F22" s="63">
        <v>282321.31</v>
      </c>
      <c r="G22" s="70">
        <v>256794.51</v>
      </c>
      <c r="H22" s="70">
        <f t="shared" si="0"/>
        <v>29202.23999999999</v>
      </c>
      <c r="I22" s="73" t="s">
        <v>20</v>
      </c>
    </row>
    <row r="23" spans="3:9" ht="13.5" customHeight="1" thickBot="1">
      <c r="C23" s="61" t="s">
        <v>21</v>
      </c>
      <c r="D23" s="62">
        <v>1690.0900000000001</v>
      </c>
      <c r="E23" s="64">
        <v>13668.5</v>
      </c>
      <c r="F23" s="64">
        <v>13913.12</v>
      </c>
      <c r="G23" s="70">
        <f>+E23</f>
        <v>13668.5</v>
      </c>
      <c r="H23" s="70">
        <f t="shared" si="0"/>
        <v>1445.4699999999993</v>
      </c>
      <c r="I23" s="74" t="s">
        <v>22</v>
      </c>
    </row>
    <row r="24" spans="3:9" ht="13.5" customHeight="1" thickBot="1">
      <c r="C24" s="67" t="s">
        <v>23</v>
      </c>
      <c r="D24" s="62">
        <v>21774.649999999965</v>
      </c>
      <c r="E24" s="64">
        <v>173774.76</v>
      </c>
      <c r="F24" s="64">
        <v>176347.85</v>
      </c>
      <c r="G24" s="70">
        <f>+E24</f>
        <v>173774.76</v>
      </c>
      <c r="H24" s="70">
        <f t="shared" si="0"/>
        <v>19201.55999999997</v>
      </c>
      <c r="I24" s="73"/>
    </row>
    <row r="25" spans="3:9" ht="13.5" customHeight="1" thickBot="1">
      <c r="C25" s="61" t="s">
        <v>24</v>
      </c>
      <c r="D25" s="62">
        <v>4239.139999999999</v>
      </c>
      <c r="E25" s="64">
        <v>33632.07</v>
      </c>
      <c r="F25" s="64">
        <v>34181.54</v>
      </c>
      <c r="G25" s="70">
        <f>+E25</f>
        <v>33632.07</v>
      </c>
      <c r="H25" s="70">
        <f t="shared" si="0"/>
        <v>3689.6699999999983</v>
      </c>
      <c r="I25" s="74" t="s">
        <v>62</v>
      </c>
    </row>
    <row r="26" spans="3:9" ht="13.5" customHeight="1" thickBot="1">
      <c r="C26" s="61" t="s">
        <v>71</v>
      </c>
      <c r="D26" s="62">
        <v>0</v>
      </c>
      <c r="E26" s="64">
        <v>2065.5</v>
      </c>
      <c r="F26" s="64">
        <v>2065.5</v>
      </c>
      <c r="G26" s="63">
        <f>E26</f>
        <v>2065.5</v>
      </c>
      <c r="H26" s="64">
        <f t="shared" si="0"/>
        <v>0</v>
      </c>
      <c r="I26" s="74"/>
    </row>
    <row r="27" spans="3:9" s="75" customFormat="1" ht="13.5" customHeight="1" thickBot="1">
      <c r="C27" s="61" t="s">
        <v>11</v>
      </c>
      <c r="D27" s="65">
        <f>SUM(D18:D26)</f>
        <v>293383.6300000001</v>
      </c>
      <c r="E27" s="65">
        <f>SUM(E18:E26)</f>
        <v>2431191.9899999998</v>
      </c>
      <c r="F27" s="65">
        <f>SUM(F18:F26)</f>
        <v>2466060.1400000006</v>
      </c>
      <c r="G27" s="65">
        <f>SUM(G18:G26)</f>
        <v>2834038.3399999994</v>
      </c>
      <c r="H27" s="65">
        <f>SUM(H18:H26)</f>
        <v>258515.47999999992</v>
      </c>
      <c r="I27" s="76"/>
    </row>
    <row r="28" spans="3:9" ht="13.5" customHeight="1" thickBot="1">
      <c r="C28" s="95" t="s">
        <v>25</v>
      </c>
      <c r="D28" s="95"/>
      <c r="E28" s="95"/>
      <c r="F28" s="95"/>
      <c r="G28" s="95"/>
      <c r="H28" s="95"/>
      <c r="I28" s="95"/>
    </row>
    <row r="29" spans="3:9" ht="26.25" customHeight="1" thickBot="1">
      <c r="C29" s="77" t="s">
        <v>26</v>
      </c>
      <c r="D29" s="96" t="s">
        <v>27</v>
      </c>
      <c r="E29" s="97"/>
      <c r="F29" s="97"/>
      <c r="G29" s="97"/>
      <c r="H29" s="98"/>
      <c r="I29" s="78" t="s">
        <v>28</v>
      </c>
    </row>
    <row r="30" spans="3:8" ht="14.25" customHeight="1">
      <c r="C30" s="79" t="s">
        <v>72</v>
      </c>
      <c r="D30" s="79"/>
      <c r="E30" s="79"/>
      <c r="F30" s="79"/>
      <c r="G30" s="79"/>
      <c r="H30" s="80">
        <f>+H15+H27</f>
        <v>680471.13</v>
      </c>
    </row>
    <row r="31" ht="13.5" customHeight="1">
      <c r="D31" s="89"/>
    </row>
    <row r="32" ht="12.75" customHeight="1">
      <c r="C32" s="90"/>
    </row>
  </sheetData>
  <sheetProtection/>
  <mergeCells count="10">
    <mergeCell ref="C5:I5"/>
    <mergeCell ref="C7:I7"/>
    <mergeCell ref="C8:I8"/>
    <mergeCell ref="C10:I10"/>
    <mergeCell ref="I11:I14"/>
    <mergeCell ref="C16:I16"/>
    <mergeCell ref="C6:I6"/>
    <mergeCell ref="I18:I19"/>
    <mergeCell ref="C28:I28"/>
    <mergeCell ref="D29:H29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125" style="0" customWidth="1"/>
  </cols>
  <sheetData>
    <row r="1" spans="1:9" ht="12.75">
      <c r="A1" s="106" t="s">
        <v>29</v>
      </c>
      <c r="B1" s="106"/>
      <c r="C1" s="106"/>
      <c r="D1" s="106"/>
      <c r="E1" s="106"/>
      <c r="F1" s="106"/>
      <c r="G1" s="106"/>
      <c r="H1" s="106"/>
      <c r="I1" s="106"/>
    </row>
    <row r="2" spans="1:9" ht="12.75">
      <c r="A2" s="106" t="s">
        <v>30</v>
      </c>
      <c r="B2" s="106"/>
      <c r="C2" s="106"/>
      <c r="D2" s="106"/>
      <c r="E2" s="106"/>
      <c r="F2" s="106"/>
      <c r="G2" s="106"/>
      <c r="H2" s="106"/>
      <c r="I2" s="106"/>
    </row>
    <row r="3" spans="1:9" ht="12.75">
      <c r="A3" s="106" t="s">
        <v>73</v>
      </c>
      <c r="B3" s="106"/>
      <c r="C3" s="106"/>
      <c r="D3" s="106"/>
      <c r="E3" s="106"/>
      <c r="F3" s="106"/>
      <c r="G3" s="106"/>
      <c r="H3" s="106"/>
      <c r="I3" s="106"/>
    </row>
    <row r="4" spans="1:9" ht="51">
      <c r="A4" s="82" t="s">
        <v>31</v>
      </c>
      <c r="B4" s="82" t="s">
        <v>74</v>
      </c>
      <c r="C4" s="83" t="s">
        <v>63</v>
      </c>
      <c r="D4" s="83" t="s">
        <v>32</v>
      </c>
      <c r="E4" s="83" t="s">
        <v>33</v>
      </c>
      <c r="F4" s="83" t="s">
        <v>34</v>
      </c>
      <c r="G4" s="83" t="s">
        <v>35</v>
      </c>
      <c r="H4" s="82" t="s">
        <v>75</v>
      </c>
      <c r="I4" s="82" t="s">
        <v>36</v>
      </c>
    </row>
    <row r="5" spans="1:9" ht="15">
      <c r="A5" s="84" t="s">
        <v>37</v>
      </c>
      <c r="B5" s="85">
        <v>240.53858000000005</v>
      </c>
      <c r="C5" s="85">
        <v>199.50921</v>
      </c>
      <c r="D5" s="85">
        <v>232.48635</v>
      </c>
      <c r="E5" s="85">
        <v>234.61786</v>
      </c>
      <c r="F5" s="85">
        <f>2.16+11.55305</f>
        <v>13.71305</v>
      </c>
      <c r="G5" s="85">
        <v>115.37751</v>
      </c>
      <c r="H5" s="85">
        <v>28.75422</v>
      </c>
      <c r="I5" s="85">
        <f>B5+D5+F5-G5</f>
        <v>371.3604700000001</v>
      </c>
    </row>
    <row r="7" ht="15">
      <c r="A7" t="s">
        <v>76</v>
      </c>
    </row>
    <row r="8" ht="12.75">
      <c r="A8" t="s">
        <v>77</v>
      </c>
    </row>
    <row r="9" ht="12.75">
      <c r="A9" t="s">
        <v>78</v>
      </c>
    </row>
    <row r="10" ht="12.75">
      <c r="A10" t="s">
        <v>79</v>
      </c>
    </row>
    <row r="11" ht="12.75">
      <c r="A11" t="s">
        <v>80</v>
      </c>
    </row>
    <row r="12" ht="12.75">
      <c r="A12" t="s">
        <v>81</v>
      </c>
    </row>
    <row r="13" ht="12.75">
      <c r="A13" t="s">
        <v>82</v>
      </c>
    </row>
    <row r="14" ht="12.75">
      <c r="A14" t="s">
        <v>83</v>
      </c>
    </row>
    <row r="15" ht="12.75">
      <c r="A15" t="s">
        <v>84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5.625" style="0" customWidth="1"/>
    <col min="2" max="2" width="22.1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7" t="s">
        <v>95</v>
      </c>
      <c r="B1" s="107"/>
      <c r="C1" s="107"/>
      <c r="D1" s="107"/>
      <c r="E1" s="107"/>
      <c r="F1" s="107"/>
      <c r="G1" s="107"/>
      <c r="H1" s="4"/>
    </row>
    <row r="2" spans="1:7" ht="29.25" customHeight="1" thickBot="1">
      <c r="A2" s="108"/>
      <c r="B2" s="108"/>
      <c r="C2" s="108"/>
      <c r="D2" s="108"/>
      <c r="E2" s="108"/>
      <c r="F2" s="108"/>
      <c r="G2" s="108"/>
    </row>
    <row r="3" spans="1:8" ht="13.5" thickBot="1">
      <c r="A3" s="5"/>
      <c r="B3" s="6"/>
      <c r="C3" s="1"/>
      <c r="D3" s="6"/>
      <c r="E3" s="6"/>
      <c r="F3" s="109" t="s">
        <v>38</v>
      </c>
      <c r="G3" s="110"/>
      <c r="H3" s="6"/>
    </row>
    <row r="4" spans="1:8" ht="12.75">
      <c r="A4" s="7" t="s">
        <v>39</v>
      </c>
      <c r="B4" s="8" t="s">
        <v>40</v>
      </c>
      <c r="C4" s="7" t="s">
        <v>41</v>
      </c>
      <c r="D4" s="8" t="s">
        <v>42</v>
      </c>
      <c r="E4" s="9" t="s">
        <v>43</v>
      </c>
      <c r="F4" s="9"/>
      <c r="G4" s="9"/>
      <c r="H4" s="9" t="s">
        <v>44</v>
      </c>
    </row>
    <row r="5" spans="1:8" ht="12.75">
      <c r="A5" s="7" t="s">
        <v>45</v>
      </c>
      <c r="B5" s="8"/>
      <c r="C5" s="10"/>
      <c r="D5" s="8" t="s">
        <v>46</v>
      </c>
      <c r="E5" s="8" t="s">
        <v>47</v>
      </c>
      <c r="F5" s="8" t="s">
        <v>48</v>
      </c>
      <c r="G5" s="8" t="s">
        <v>49</v>
      </c>
      <c r="H5" s="8"/>
    </row>
    <row r="6" spans="1:8" ht="12.75">
      <c r="A6" s="7"/>
      <c r="B6" s="8"/>
      <c r="C6" s="10"/>
      <c r="D6" s="8" t="s">
        <v>50</v>
      </c>
      <c r="E6" s="11"/>
      <c r="F6" s="8" t="s">
        <v>51</v>
      </c>
      <c r="G6" s="8" t="s">
        <v>52</v>
      </c>
      <c r="H6" s="11"/>
    </row>
    <row r="7" spans="1:8" ht="12.75">
      <c r="A7" s="12"/>
      <c r="B7" s="11"/>
      <c r="C7" s="2"/>
      <c r="D7" s="11"/>
      <c r="E7" s="11"/>
      <c r="F7" s="11"/>
      <c r="G7" s="8" t="s">
        <v>53</v>
      </c>
      <c r="H7" s="11"/>
    </row>
    <row r="8" spans="1:8" ht="13.5" thickBot="1">
      <c r="A8" s="13"/>
      <c r="B8" s="14"/>
      <c r="C8" s="3"/>
      <c r="D8" s="14"/>
      <c r="E8" s="14"/>
      <c r="F8" s="14"/>
      <c r="G8" s="14"/>
      <c r="H8" s="14"/>
    </row>
    <row r="9" spans="1:8" ht="12.75">
      <c r="A9" s="6"/>
      <c r="B9" s="15"/>
      <c r="C9" s="1"/>
      <c r="D9" s="6"/>
      <c r="E9" s="6"/>
      <c r="F9" s="6"/>
      <c r="G9" s="15"/>
      <c r="H9" s="15"/>
    </row>
    <row r="10" spans="1:8" ht="12.75">
      <c r="A10" s="8">
        <v>1</v>
      </c>
      <c r="B10" s="16" t="s">
        <v>54</v>
      </c>
      <c r="C10" s="7" t="s">
        <v>85</v>
      </c>
      <c r="D10" s="8" t="s">
        <v>86</v>
      </c>
      <c r="E10" s="17">
        <v>174.7</v>
      </c>
      <c r="F10" s="18">
        <v>174.7</v>
      </c>
      <c r="G10" s="18">
        <f>+E10-F10</f>
        <v>0</v>
      </c>
      <c r="H10" s="19"/>
    </row>
    <row r="11" spans="1:8" ht="12.75">
      <c r="A11" s="8"/>
      <c r="B11" s="16"/>
      <c r="C11" s="7" t="s">
        <v>55</v>
      </c>
      <c r="D11" s="8" t="s">
        <v>87</v>
      </c>
      <c r="E11" s="17">
        <v>514.394</v>
      </c>
      <c r="F11" s="18">
        <v>514.394</v>
      </c>
      <c r="G11" s="18">
        <f>+E11-F11</f>
        <v>0</v>
      </c>
      <c r="H11" s="19"/>
    </row>
    <row r="12" spans="1:8" ht="12.75">
      <c r="A12" s="8"/>
      <c r="B12" s="16"/>
      <c r="C12" s="7" t="s">
        <v>88</v>
      </c>
      <c r="D12" s="8" t="s">
        <v>89</v>
      </c>
      <c r="E12" s="18">
        <v>419</v>
      </c>
      <c r="F12" s="18">
        <v>21</v>
      </c>
      <c r="G12" s="18">
        <f>+E12-F12</f>
        <v>398</v>
      </c>
      <c r="H12" s="19"/>
    </row>
    <row r="13" spans="1:8" ht="12.75">
      <c r="A13" s="8"/>
      <c r="B13" s="16"/>
      <c r="C13" s="7"/>
      <c r="D13" s="8"/>
      <c r="E13" s="20"/>
      <c r="F13" s="17"/>
      <c r="G13" s="18"/>
      <c r="H13" s="19"/>
    </row>
    <row r="14" spans="1:8" ht="12.75">
      <c r="A14" s="8"/>
      <c r="B14" s="16"/>
      <c r="C14" s="21" t="s">
        <v>56</v>
      </c>
      <c r="D14" s="22"/>
      <c r="E14" s="23">
        <f>SUM(E10:E13)</f>
        <v>1108.094</v>
      </c>
      <c r="F14" s="23">
        <f>SUM(F10:F13)</f>
        <v>710.094</v>
      </c>
      <c r="G14" s="23">
        <f>SUM(G10:G13)</f>
        <v>398</v>
      </c>
      <c r="H14" s="19"/>
    </row>
    <row r="15" spans="1:8" ht="13.5" thickBot="1">
      <c r="A15" s="24"/>
      <c r="B15" s="25"/>
      <c r="C15" s="26"/>
      <c r="D15" s="27"/>
      <c r="E15" s="28"/>
      <c r="F15" s="28"/>
      <c r="G15" s="29"/>
      <c r="H15" s="30"/>
    </row>
    <row r="16" spans="1:8" ht="12.75">
      <c r="A16" s="6"/>
      <c r="B16" s="15"/>
      <c r="C16" s="86"/>
      <c r="D16" s="31"/>
      <c r="E16" s="32"/>
      <c r="F16" s="33"/>
      <c r="G16" s="33"/>
      <c r="H16" s="34"/>
    </row>
    <row r="17" spans="1:8" ht="12.75">
      <c r="A17" s="11"/>
      <c r="B17" s="35" t="s">
        <v>11</v>
      </c>
      <c r="C17" s="87"/>
      <c r="D17" s="10"/>
      <c r="E17" s="36">
        <f>E14</f>
        <v>1108.094</v>
      </c>
      <c r="F17" s="37">
        <f>+F14</f>
        <v>710.094</v>
      </c>
      <c r="G17" s="38">
        <f>+E17-F17</f>
        <v>398</v>
      </c>
      <c r="H17" s="19"/>
    </row>
    <row r="18" spans="1:8" ht="13.5" thickBot="1">
      <c r="A18" s="14"/>
      <c r="B18" s="39"/>
      <c r="C18" s="88"/>
      <c r="D18" s="40"/>
      <c r="E18" s="27"/>
      <c r="F18" s="41"/>
      <c r="G18" s="41"/>
      <c r="H18" s="41"/>
    </row>
    <row r="20" spans="1:7" ht="63.75" customHeight="1">
      <c r="A20" s="42" t="s">
        <v>57</v>
      </c>
      <c r="B20" s="42" t="s">
        <v>64</v>
      </c>
      <c r="C20" s="42" t="s">
        <v>90</v>
      </c>
      <c r="D20" s="42" t="s">
        <v>91</v>
      </c>
      <c r="E20" s="43" t="s">
        <v>58</v>
      </c>
      <c r="F20" s="42" t="s">
        <v>92</v>
      </c>
      <c r="G20" s="44"/>
    </row>
    <row r="21" spans="1:7" ht="15">
      <c r="A21" s="45">
        <v>1</v>
      </c>
      <c r="B21" s="46">
        <v>18653.26999999999</v>
      </c>
      <c r="C21" s="46">
        <v>168164.8</v>
      </c>
      <c r="D21" s="46">
        <v>171073.14</v>
      </c>
      <c r="E21" s="46">
        <v>32109</v>
      </c>
      <c r="F21" s="46">
        <f>+B21+C21-D21</f>
        <v>15744.929999999964</v>
      </c>
      <c r="G21" s="47"/>
    </row>
    <row r="23" spans="1:5" ht="90">
      <c r="A23" s="42" t="s">
        <v>57</v>
      </c>
      <c r="B23" s="42" t="s">
        <v>65</v>
      </c>
      <c r="C23" s="42" t="s">
        <v>93</v>
      </c>
      <c r="D23" s="42" t="s">
        <v>59</v>
      </c>
      <c r="E23" s="42" t="s">
        <v>94</v>
      </c>
    </row>
    <row r="24" spans="1:5" ht="15">
      <c r="A24" s="48">
        <v>1</v>
      </c>
      <c r="B24" s="49">
        <v>-271721.98</v>
      </c>
      <c r="C24" s="49">
        <f>+D21+E21</f>
        <v>203182.14</v>
      </c>
      <c r="D24" s="49">
        <v>710094</v>
      </c>
      <c r="E24" s="49">
        <f>+B24+C24-D24</f>
        <v>-778633.84</v>
      </c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2011-03-25T07:21:58Z</dcterms:created>
  <dcterms:modified xsi:type="dcterms:W3CDTF">2013-04-16T12:23:42Z</dcterms:modified>
  <cp:category/>
  <cp:version/>
  <cp:contentType/>
  <cp:contentStatus/>
</cp:coreProperties>
</file>