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<sst xmlns="http://schemas.openxmlformats.org/spreadsheetml/2006/main" count="115" uniqueCount="104">
  <si>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</si>
  <si>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</si>
  <si>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</si>
  <si>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</si>
  <si>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</si>
  <si>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</si>
  <si>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</si>
  <si>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</si>
  <si>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</si>
  <si>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</si>
  <si>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</si>
  <si>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</si>
  <si>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</si>
  <si>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</si>
  <si>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</si>
  <si>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</si>
  <si>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</si>
  <si>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</si>
  <si>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</si>
  <si>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</si>
  <si>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</si>
  <si>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</si>
  <si>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</si>
  <si>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</si>
  <si>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</si>
  <si>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</si>
  <si>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</si>
  <si>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</si>
  <si>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</si>
  <si>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</si>
  <si>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</si>
  <si>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</si>
  <si>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</si>
  <si>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</si>
  <si>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 xml:space="preserve"> ООО"ЦБИ",  ОАО "Сертоловский Водоканал"</t>
  </si>
  <si>
    <t>ООО "Уют-Сервис", договор управления № Н/2009-85 от 01.05.2009г.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</si>
  <si>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</si>
  <si>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</si>
  <si>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</si>
  <si>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</si>
  <si>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</si>
  <si>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Остаток на 01.01.2011г., тыс.руб. (получено)</t>
  </si>
  <si>
    <t>имущества жилого дома № 6/1  по ул. Центральная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</si>
  <si>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</si>
  <si>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</si>
  <si>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</si>
  <si>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</si>
  <si>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</si>
  <si>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6/1 по ул. Центральная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</si>
  <si>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</si>
  <si>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</si>
  <si>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239,84 </t>
    </r>
    <r>
      <rPr>
        <sz val="10"/>
        <rFont val="Arial Cyr"/>
        <family val="0"/>
      </rPr>
      <t>тыс.рублей, в том числе:</t>
    </r>
  </si>
  <si>
    <t>очистка кровли и козырьков от снега - 26,06 т.р.</t>
  </si>
  <si>
    <t>обработка подвала от грызунов - 1,50 т.р.</t>
  </si>
  <si>
    <t>аварийное обслуживание - 14,76 т.р.</t>
  </si>
  <si>
    <t>ремонт ХВС, ГВС, смена труб, кранов - 5,49 т.р.</t>
  </si>
  <si>
    <t>ремонт лифтового оборудования - 45,38 т.р.</t>
  </si>
  <si>
    <t>замеры сопротивления изоляции - 59,34 т.р.</t>
  </si>
  <si>
    <t>ремонт фасада - 85,00 т.р.</t>
  </si>
  <si>
    <t>смена дверной фурнитуры, замков, наличника - 1,83 т.р.</t>
  </si>
  <si>
    <t>смена ламп, выключателя - 0,48 т.р.</t>
  </si>
  <si>
    <t>Отчет о реализации программы капитального ремонта жилого фонда ООО "УЮТ-СЕРВИС" за период с 01 апреля 2012г. по 31 декабря 2012г.  по адресу г.Сертолово, ул. Центральная, д. 6/1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</si>
  <si>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</si>
  <si>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</si>
  <si>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</si>
  <si>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</si>
  <si>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</si>
  <si>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</si>
  <si>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</si>
  <si>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</si>
  <si>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</si>
  <si>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</si>
  <si>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</si>
  <si>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</si>
  <si>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</si>
  <si>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</si>
  <si>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</si>
  <si>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</si>
  <si>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 6/1</t>
  </si>
  <si>
    <t>замена стояков ХВС и ГВС</t>
  </si>
  <si>
    <t>4 шт.</t>
  </si>
  <si>
    <t>тепловая изоляция системы ГВС</t>
  </si>
  <si>
    <t>172 м.п.</t>
  </si>
  <si>
    <t>замена системы ГВС</t>
  </si>
  <si>
    <t>ремонт станции управления</t>
  </si>
  <si>
    <t>подъезд №1-3</t>
  </si>
  <si>
    <t>замена купе кабины</t>
  </si>
  <si>
    <t>подъезд №1-2</t>
  </si>
  <si>
    <t>герметизация швов</t>
  </si>
  <si>
    <t>109 м.п.</t>
  </si>
  <si>
    <t>ремонт теплового пункта</t>
  </si>
  <si>
    <t>1 шт.</t>
  </si>
  <si>
    <t>136 м.п.</t>
  </si>
  <si>
    <t>Всего</t>
  </si>
  <si>
    <t>№ п/п</t>
  </si>
  <si>
    <t>Задолженность населения на 01.04.2012г., руб.</t>
  </si>
  <si>
    <t>Начислено за 2012 год, руб.</t>
  </si>
  <si>
    <t>Оплачено населением за 2012 год, руб.</t>
  </si>
  <si>
    <t>Доля МО Сертолово, руб.</t>
  </si>
  <si>
    <t>Задолженность населения на 01.01.2013г., руб.</t>
  </si>
  <si>
    <t>Остаток средств  на лицевом счете на 01.04.2012г., руб.</t>
  </si>
  <si>
    <t>Оплачено населением и МО Сертолово за 2012 год, руб.</t>
  </si>
  <si>
    <t>Израсходованно,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</si>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</sst>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2" fontId="44" fillId="0" borderId="17" xfId="0" applyNumberFormat="1" applyFont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6" fillId="0" borderId="0" xfId="52" applyFont="1">
      <alignment/>
      <protection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9" fillId="0" borderId="26" xfId="0" applyFont="1" applyBorder="1" applyAlignment="1">
      <alignment/>
    </xf>
    <xf numFmtId="0" fontId="0" fillId="0" borderId="21" xfId="0" applyBorder="1" applyAlignment="1">
      <alignment/>
    </xf>
    <xf numFmtId="2" fontId="19" fillId="0" borderId="22" xfId="0" applyNumberFormat="1" applyFont="1" applyBorder="1" applyAlignment="1">
      <alignment horizontal="center"/>
    </xf>
    <xf numFmtId="2" fontId="19" fillId="0" borderId="26" xfId="59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C33" sqref="C33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30" customWidth="1"/>
    <col min="4" max="4" width="14.375" style="30" customWidth="1"/>
    <col min="5" max="5" width="11.875" style="30" customWidth="1"/>
    <col min="6" max="6" width="13.25390625" style="30" customWidth="1"/>
    <col min="7" max="7" width="11.875" style="30" customWidth="1"/>
    <col min="8" max="8" width="14.375" style="30" customWidth="1"/>
    <col min="9" max="9" width="33.375" style="30" customWidth="1"/>
    <col min="10" max="10" width="10.125" style="1" bestFit="1" customWidth="1"/>
    <col min="11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9" t="s">
        <v>1</v>
      </c>
      <c r="D5" s="99"/>
      <c r="E5" s="99"/>
      <c r="F5" s="99"/>
      <c r="G5" s="99"/>
      <c r="H5" s="99"/>
      <c r="I5" s="99"/>
    </row>
    <row r="6" spans="3:9" ht="12.75">
      <c r="C6" s="100" t="s">
        <v>2</v>
      </c>
      <c r="D6" s="100"/>
      <c r="E6" s="100"/>
      <c r="F6" s="100"/>
      <c r="G6" s="100"/>
      <c r="H6" s="100"/>
      <c r="I6" s="100"/>
    </row>
    <row r="7" spans="3:9" ht="12.75">
      <c r="C7" s="100" t="s">
        <v>42</v>
      </c>
      <c r="D7" s="100"/>
      <c r="E7" s="100"/>
      <c r="F7" s="100"/>
      <c r="G7" s="100"/>
      <c r="H7" s="100"/>
      <c r="I7" s="100"/>
    </row>
    <row r="8" spans="3:9" ht="6" customHeight="1" thickBot="1">
      <c r="C8" s="101"/>
      <c r="D8" s="101"/>
      <c r="E8" s="101"/>
      <c r="F8" s="101"/>
      <c r="G8" s="101"/>
      <c r="H8" s="101"/>
      <c r="I8" s="101"/>
    </row>
    <row r="9" spans="3:9" ht="50.25" customHeight="1" thickBot="1">
      <c r="C9" s="9" t="s">
        <v>3</v>
      </c>
      <c r="D9" s="10" t="s">
        <v>43</v>
      </c>
      <c r="E9" s="11" t="s">
        <v>44</v>
      </c>
      <c r="F9" s="11" t="s">
        <v>45</v>
      </c>
      <c r="G9" s="11" t="s">
        <v>4</v>
      </c>
      <c r="H9" s="11" t="s">
        <v>46</v>
      </c>
      <c r="I9" s="10" t="s">
        <v>5</v>
      </c>
    </row>
    <row r="10" spans="3:9" ht="13.5" customHeight="1" thickBot="1">
      <c r="C10" s="102" t="s">
        <v>6</v>
      </c>
      <c r="D10" s="103"/>
      <c r="E10" s="103"/>
      <c r="F10" s="103"/>
      <c r="G10" s="103"/>
      <c r="H10" s="103"/>
      <c r="I10" s="104"/>
    </row>
    <row r="11" spans="3:9" ht="13.5" customHeight="1" thickBot="1">
      <c r="C11" s="12" t="s">
        <v>7</v>
      </c>
      <c r="D11" s="23">
        <v>143147.8899999999</v>
      </c>
      <c r="E11" s="13">
        <f>1855724.92-186788.37</f>
        <v>1668936.5499999998</v>
      </c>
      <c r="F11" s="13">
        <f>1602476.01</f>
        <v>1602476.01</v>
      </c>
      <c r="G11" s="13">
        <v>1867284.4</v>
      </c>
      <c r="H11" s="13">
        <f>+D11+E11-F11</f>
        <v>209608.4299999997</v>
      </c>
      <c r="I11" s="105" t="s">
        <v>34</v>
      </c>
    </row>
    <row r="12" spans="3:9" ht="13.5" customHeight="1" thickBot="1">
      <c r="C12" s="12" t="s">
        <v>8</v>
      </c>
      <c r="D12" s="23">
        <v>109562.93999999994</v>
      </c>
      <c r="E12" s="14">
        <f>762241.77-18716.13</f>
        <v>743525.64</v>
      </c>
      <c r="F12" s="14">
        <v>684168.5</v>
      </c>
      <c r="G12" s="13">
        <v>669601.72</v>
      </c>
      <c r="H12" s="13">
        <f>+D12+E12-F12</f>
        <v>168920.07999999996</v>
      </c>
      <c r="I12" s="106"/>
    </row>
    <row r="13" spans="3:9" ht="13.5" customHeight="1" thickBot="1">
      <c r="C13" s="12" t="s">
        <v>9</v>
      </c>
      <c r="D13" s="23">
        <v>46962.64000000007</v>
      </c>
      <c r="E13" s="14">
        <f>243877.38-10595.08+115809.27-1804.49</f>
        <v>347287.08</v>
      </c>
      <c r="F13" s="14">
        <f>205448.47+121383.25</f>
        <v>326831.72</v>
      </c>
      <c r="G13" s="13">
        <f>+E13</f>
        <v>347287.08</v>
      </c>
      <c r="H13" s="13">
        <f>+D13+E13-F13</f>
        <v>67418.00000000012</v>
      </c>
      <c r="I13" s="106"/>
    </row>
    <row r="14" spans="3:9" ht="13.5" customHeight="1" thickBot="1">
      <c r="C14" s="12" t="s">
        <v>10</v>
      </c>
      <c r="D14" s="23">
        <v>26366.620000000024</v>
      </c>
      <c r="E14" s="14">
        <f>82158.1-3525.45+38927.54-640.8+85286.08-1797.09</f>
        <v>200408.38</v>
      </c>
      <c r="F14" s="14">
        <f>69237.51+40837.74+76138.12</f>
        <v>186213.37</v>
      </c>
      <c r="G14" s="13">
        <f>+E14</f>
        <v>200408.38</v>
      </c>
      <c r="H14" s="13">
        <f>+D14+E14-F14</f>
        <v>40561.630000000034</v>
      </c>
      <c r="I14" s="107"/>
    </row>
    <row r="15" spans="3:9" ht="13.5" customHeight="1" thickBot="1">
      <c r="C15" s="12" t="s">
        <v>11</v>
      </c>
      <c r="D15" s="15">
        <f>SUM(D11:D14)</f>
        <v>326040.08999999997</v>
      </c>
      <c r="E15" s="15">
        <f>SUM(E11:E14)</f>
        <v>2960157.65</v>
      </c>
      <c r="F15" s="15">
        <f>SUM(F11:F14)</f>
        <v>2799689.5999999996</v>
      </c>
      <c r="G15" s="15">
        <f>SUM(G11:G14)</f>
        <v>3084581.58</v>
      </c>
      <c r="H15" s="15">
        <f>SUM(H11:H14)</f>
        <v>486508.1399999998</v>
      </c>
      <c r="I15" s="12"/>
    </row>
    <row r="16" spans="3:9" ht="13.5" customHeight="1" thickBot="1">
      <c r="C16" s="103" t="s">
        <v>12</v>
      </c>
      <c r="D16" s="103"/>
      <c r="E16" s="103"/>
      <c r="F16" s="103"/>
      <c r="G16" s="103"/>
      <c r="H16" s="103"/>
      <c r="I16" s="103"/>
    </row>
    <row r="17" spans="3:9" ht="38.25" customHeight="1" thickBot="1">
      <c r="C17" s="16" t="s">
        <v>3</v>
      </c>
      <c r="D17" s="10" t="s">
        <v>43</v>
      </c>
      <c r="E17" s="11" t="s">
        <v>44</v>
      </c>
      <c r="F17" s="11" t="s">
        <v>45</v>
      </c>
      <c r="G17" s="11" t="s">
        <v>4</v>
      </c>
      <c r="H17" s="11" t="s">
        <v>46</v>
      </c>
      <c r="I17" s="17" t="s">
        <v>13</v>
      </c>
    </row>
    <row r="18" spans="3:9" ht="13.5" customHeight="1" thickBot="1">
      <c r="C18" s="9" t="s">
        <v>14</v>
      </c>
      <c r="D18" s="35">
        <v>107094.3600000001</v>
      </c>
      <c r="E18" s="18">
        <v>1342094.53</v>
      </c>
      <c r="F18" s="18">
        <v>1295642.72</v>
      </c>
      <c r="G18" s="13">
        <f>+E18</f>
        <v>1342094.53</v>
      </c>
      <c r="H18" s="18">
        <f>+D18+E18-F18</f>
        <v>153546.17000000016</v>
      </c>
      <c r="I18" s="93" t="s">
        <v>35</v>
      </c>
    </row>
    <row r="19" spans="3:10" ht="14.25" customHeight="1" thickBot="1">
      <c r="C19" s="12" t="s">
        <v>15</v>
      </c>
      <c r="D19" s="23">
        <v>21052.790000000008</v>
      </c>
      <c r="E19" s="13">
        <v>232932.83</v>
      </c>
      <c r="F19" s="13">
        <v>223360.61</v>
      </c>
      <c r="G19" s="13">
        <v>239839.2</v>
      </c>
      <c r="H19" s="18">
        <f aca="true" t="shared" si="0" ref="H19:H25">+D19+E19-F19</f>
        <v>30625.01000000001</v>
      </c>
      <c r="I19" s="94"/>
      <c r="J19" s="19"/>
    </row>
    <row r="20" spans="3:9" ht="13.5" customHeight="1" thickBot="1">
      <c r="C20" s="16" t="s">
        <v>16</v>
      </c>
      <c r="D20" s="36">
        <v>0</v>
      </c>
      <c r="E20" s="13">
        <v>353910.25</v>
      </c>
      <c r="F20" s="13">
        <v>320699.65</v>
      </c>
      <c r="G20" s="13">
        <v>1289647</v>
      </c>
      <c r="H20" s="18">
        <f t="shared" si="0"/>
        <v>33210.59999999998</v>
      </c>
      <c r="I20" s="20"/>
    </row>
    <row r="21" spans="3:9" ht="12.75" customHeight="1" thickBot="1">
      <c r="C21" s="12" t="s">
        <v>17</v>
      </c>
      <c r="D21" s="23">
        <v>15438.599999999977</v>
      </c>
      <c r="E21" s="13">
        <v>188579.88</v>
      </c>
      <c r="F21" s="13">
        <v>181689.78</v>
      </c>
      <c r="G21" s="13">
        <f>+E21</f>
        <v>188579.88</v>
      </c>
      <c r="H21" s="18">
        <f t="shared" si="0"/>
        <v>22328.699999999983</v>
      </c>
      <c r="I21" s="21" t="s">
        <v>18</v>
      </c>
    </row>
    <row r="22" spans="3:9" ht="13.5" customHeight="1" thickBot="1">
      <c r="C22" s="12" t="s">
        <v>19</v>
      </c>
      <c r="D22" s="23">
        <v>21868.620000000054</v>
      </c>
      <c r="E22" s="13">
        <v>279283.7</v>
      </c>
      <c r="F22" s="13">
        <v>269232.55</v>
      </c>
      <c r="G22" s="13">
        <v>291048.08</v>
      </c>
      <c r="H22" s="18">
        <f t="shared" si="0"/>
        <v>31919.770000000077</v>
      </c>
      <c r="I22" s="21" t="s">
        <v>20</v>
      </c>
    </row>
    <row r="23" spans="3:9" ht="13.5" customHeight="1" thickBot="1">
      <c r="C23" s="12" t="s">
        <v>21</v>
      </c>
      <c r="D23" s="23">
        <v>1052.670000000002</v>
      </c>
      <c r="E23" s="14">
        <v>12884.45</v>
      </c>
      <c r="F23" s="14">
        <v>12457.72</v>
      </c>
      <c r="G23" s="13">
        <f>+E23</f>
        <v>12884.45</v>
      </c>
      <c r="H23" s="18">
        <f t="shared" si="0"/>
        <v>1479.4000000000033</v>
      </c>
      <c r="I23" s="22" t="s">
        <v>22</v>
      </c>
    </row>
    <row r="24" spans="3:9" ht="13.5" customHeight="1" thickBot="1">
      <c r="C24" s="16" t="s">
        <v>23</v>
      </c>
      <c r="D24" s="23">
        <v>14528.459999999992</v>
      </c>
      <c r="E24" s="14">
        <v>168822.36</v>
      </c>
      <c r="F24" s="14">
        <v>160775.86</v>
      </c>
      <c r="G24" s="13">
        <f>+E24</f>
        <v>168822.36</v>
      </c>
      <c r="H24" s="18">
        <f t="shared" si="0"/>
        <v>22574.959999999992</v>
      </c>
      <c r="I24" s="21"/>
    </row>
    <row r="25" spans="3:9" ht="13.5" customHeight="1" thickBot="1">
      <c r="C25" s="12" t="s">
        <v>24</v>
      </c>
      <c r="D25" s="23">
        <v>2823</v>
      </c>
      <c r="E25" s="14">
        <v>33693.98</v>
      </c>
      <c r="F25" s="14">
        <v>32527.2</v>
      </c>
      <c r="G25" s="13">
        <f>+E25</f>
        <v>33693.98</v>
      </c>
      <c r="H25" s="18">
        <f t="shared" si="0"/>
        <v>3989.7800000000025</v>
      </c>
      <c r="I25" s="22" t="s">
        <v>36</v>
      </c>
    </row>
    <row r="26" spans="3:9" s="24" customFormat="1" ht="13.5" customHeight="1" thickBot="1">
      <c r="C26" s="12" t="s">
        <v>11</v>
      </c>
      <c r="D26" s="15">
        <f>SUM(D18:D25)</f>
        <v>183858.50000000015</v>
      </c>
      <c r="E26" s="15">
        <f>SUM(E18:E25)</f>
        <v>2612201.9800000004</v>
      </c>
      <c r="F26" s="15">
        <f>SUM(F18:F25)</f>
        <v>2496386.0900000003</v>
      </c>
      <c r="G26" s="15">
        <f>SUM(G18:G25)</f>
        <v>3566609.48</v>
      </c>
      <c r="H26" s="15">
        <f>SUM(H18:H25)</f>
        <v>299674.39000000025</v>
      </c>
      <c r="I26" s="25"/>
    </row>
    <row r="27" spans="3:9" ht="13.5" customHeight="1" thickBot="1">
      <c r="C27" s="95" t="s">
        <v>37</v>
      </c>
      <c r="D27" s="95"/>
      <c r="E27" s="95"/>
      <c r="F27" s="95"/>
      <c r="G27" s="95"/>
      <c r="H27" s="95"/>
      <c r="I27" s="95"/>
    </row>
    <row r="28" spans="3:9" ht="28.5" customHeight="1" thickBot="1">
      <c r="C28" s="26" t="s">
        <v>38</v>
      </c>
      <c r="D28" s="96" t="s">
        <v>39</v>
      </c>
      <c r="E28" s="97"/>
      <c r="F28" s="97"/>
      <c r="G28" s="97"/>
      <c r="H28" s="98"/>
      <c r="I28" s="27" t="s">
        <v>40</v>
      </c>
    </row>
    <row r="29" spans="3:8" ht="26.25" customHeight="1">
      <c r="C29" s="28" t="s">
        <v>47</v>
      </c>
      <c r="D29" s="28"/>
      <c r="E29" s="28"/>
      <c r="F29" s="28"/>
      <c r="G29" s="28"/>
      <c r="H29" s="29">
        <f>+H15+H26</f>
        <v>786182.53</v>
      </c>
    </row>
    <row r="30" spans="3:4" ht="15">
      <c r="C30" s="37"/>
      <c r="D30" s="37"/>
    </row>
    <row r="31" ht="12.75" customHeight="1">
      <c r="C31" s="38"/>
    </row>
    <row r="33" spans="4:6" ht="12.75">
      <c r="D33" s="39"/>
      <c r="E33" s="39"/>
      <c r="F33" s="39"/>
    </row>
  </sheetData>
  <sheetProtection/>
  <mergeCells count="10">
    <mergeCell ref="I18:I19"/>
    <mergeCell ref="C27:I27"/>
    <mergeCell ref="D28:H28"/>
    <mergeCell ref="C5:I5"/>
    <mergeCell ref="C7:I7"/>
    <mergeCell ref="C8:I8"/>
    <mergeCell ref="C10:I10"/>
    <mergeCell ref="I11:I14"/>
    <mergeCell ref="C16:I16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875" style="0" customWidth="1"/>
  </cols>
  <sheetData>
    <row r="1" spans="1:9" ht="12.75">
      <c r="A1" s="108" t="s">
        <v>25</v>
      </c>
      <c r="B1" s="108"/>
      <c r="C1" s="108"/>
      <c r="D1" s="108"/>
      <c r="E1" s="108"/>
      <c r="F1" s="108"/>
      <c r="G1" s="108"/>
      <c r="H1" s="108"/>
      <c r="I1" s="108"/>
    </row>
    <row r="2" spans="1:9" ht="12.75">
      <c r="A2" s="108" t="s">
        <v>26</v>
      </c>
      <c r="B2" s="108"/>
      <c r="C2" s="108"/>
      <c r="D2" s="108"/>
      <c r="E2" s="108"/>
      <c r="F2" s="108"/>
      <c r="G2" s="108"/>
      <c r="H2" s="108"/>
      <c r="I2" s="108"/>
    </row>
    <row r="3" spans="1:9" ht="12.75">
      <c r="A3" s="108" t="s">
        <v>48</v>
      </c>
      <c r="B3" s="108"/>
      <c r="C3" s="108"/>
      <c r="D3" s="108"/>
      <c r="E3" s="108"/>
      <c r="F3" s="108"/>
      <c r="G3" s="108"/>
      <c r="H3" s="108"/>
      <c r="I3" s="108"/>
    </row>
    <row r="4" spans="1:9" ht="51">
      <c r="A4" s="31" t="s">
        <v>27</v>
      </c>
      <c r="B4" s="31" t="s">
        <v>49</v>
      </c>
      <c r="C4" s="32" t="s">
        <v>41</v>
      </c>
      <c r="D4" s="32" t="s">
        <v>28</v>
      </c>
      <c r="E4" s="32" t="s">
        <v>29</v>
      </c>
      <c r="F4" s="32" t="s">
        <v>30</v>
      </c>
      <c r="G4" s="32" t="s">
        <v>31</v>
      </c>
      <c r="H4" s="31" t="s">
        <v>50</v>
      </c>
      <c r="I4" s="31" t="s">
        <v>32</v>
      </c>
    </row>
    <row r="5" spans="1:9" ht="15">
      <c r="A5" s="33" t="s">
        <v>33</v>
      </c>
      <c r="B5" s="34">
        <v>70.33202999999996</v>
      </c>
      <c r="C5" s="34">
        <v>-19.91365</v>
      </c>
      <c r="D5" s="34">
        <v>232.93283</v>
      </c>
      <c r="E5" s="34">
        <v>223.36061</v>
      </c>
      <c r="F5" s="34">
        <v>2.16</v>
      </c>
      <c r="G5" s="34">
        <v>239.8392</v>
      </c>
      <c r="H5" s="34">
        <v>30.62501</v>
      </c>
      <c r="I5" s="34">
        <f>B5+D5+F5-G5</f>
        <v>65.58565999999996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5">
      <c r="A12" s="40" t="s">
        <v>56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  <row r="16" ht="12.75">
      <c r="A16" t="s">
        <v>60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9" t="s">
        <v>61</v>
      </c>
      <c r="B1" s="109"/>
      <c r="C1" s="109"/>
      <c r="D1" s="109"/>
      <c r="E1" s="109"/>
      <c r="F1" s="109"/>
      <c r="G1" s="109"/>
      <c r="H1" s="41"/>
    </row>
    <row r="2" spans="1:7" ht="29.25" customHeight="1" thickBot="1">
      <c r="A2" s="110"/>
      <c r="B2" s="110"/>
      <c r="C2" s="110"/>
      <c r="D2" s="110"/>
      <c r="E2" s="110"/>
      <c r="F2" s="110"/>
      <c r="G2" s="110"/>
    </row>
    <row r="3" spans="1:8" ht="13.5" thickBot="1">
      <c r="A3" s="42"/>
      <c r="B3" s="43"/>
      <c r="C3" s="44"/>
      <c r="D3" s="43"/>
      <c r="E3" s="43"/>
      <c r="F3" s="111" t="s">
        <v>62</v>
      </c>
      <c r="G3" s="112"/>
      <c r="H3" s="43"/>
    </row>
    <row r="4" spans="1:8" ht="12.75">
      <c r="A4" s="45" t="s">
        <v>63</v>
      </c>
      <c r="B4" s="46" t="s">
        <v>64</v>
      </c>
      <c r="C4" s="45" t="s">
        <v>65</v>
      </c>
      <c r="D4" s="46" t="s">
        <v>66</v>
      </c>
      <c r="E4" s="47" t="s">
        <v>67</v>
      </c>
      <c r="F4" s="47"/>
      <c r="G4" s="47"/>
      <c r="H4" s="47" t="s">
        <v>68</v>
      </c>
    </row>
    <row r="5" spans="1:8" ht="12.75">
      <c r="A5" s="45" t="s">
        <v>69</v>
      </c>
      <c r="B5" s="46"/>
      <c r="C5" s="48"/>
      <c r="D5" s="46" t="s">
        <v>70</v>
      </c>
      <c r="E5" s="46" t="s">
        <v>71</v>
      </c>
      <c r="F5" s="46" t="s">
        <v>72</v>
      </c>
      <c r="G5" s="46" t="s">
        <v>73</v>
      </c>
      <c r="H5" s="46"/>
    </row>
    <row r="6" spans="1:8" ht="12.75">
      <c r="A6" s="45"/>
      <c r="B6" s="46"/>
      <c r="C6" s="48"/>
      <c r="D6" s="46" t="s">
        <v>74</v>
      </c>
      <c r="E6" s="49"/>
      <c r="F6" s="46" t="s">
        <v>75</v>
      </c>
      <c r="G6" s="46" t="s">
        <v>76</v>
      </c>
      <c r="H6" s="49"/>
    </row>
    <row r="7" spans="1:8" ht="12.75">
      <c r="A7" s="50"/>
      <c r="B7" s="49"/>
      <c r="C7" s="51"/>
      <c r="D7" s="49"/>
      <c r="E7" s="49"/>
      <c r="F7" s="49"/>
      <c r="G7" s="46" t="s">
        <v>77</v>
      </c>
      <c r="H7" s="49"/>
    </row>
    <row r="8" spans="1:8" ht="13.5" thickBot="1">
      <c r="A8" s="52"/>
      <c r="B8" s="53"/>
      <c r="C8" s="54"/>
      <c r="D8" s="53"/>
      <c r="E8" s="53"/>
      <c r="F8" s="53"/>
      <c r="G8" s="53"/>
      <c r="H8" s="53"/>
    </row>
    <row r="9" spans="1:8" ht="12.75">
      <c r="A9" s="43"/>
      <c r="B9" s="55"/>
      <c r="C9" s="44"/>
      <c r="D9" s="43"/>
      <c r="E9" s="43"/>
      <c r="F9" s="43"/>
      <c r="G9" s="55"/>
      <c r="H9" s="55"/>
    </row>
    <row r="10" spans="1:8" ht="12.75">
      <c r="A10" s="46">
        <v>1</v>
      </c>
      <c r="B10" s="56" t="s">
        <v>78</v>
      </c>
      <c r="C10" s="48" t="s">
        <v>79</v>
      </c>
      <c r="D10" s="46" t="s">
        <v>80</v>
      </c>
      <c r="E10" s="57">
        <f>195+456.7</f>
        <v>651.7</v>
      </c>
      <c r="F10" s="58">
        <f>24+45.9</f>
        <v>69.9</v>
      </c>
      <c r="G10" s="58">
        <f aca="true" t="shared" si="0" ref="G10:G17">+E10-F10</f>
        <v>581.8000000000001</v>
      </c>
      <c r="H10" s="59"/>
    </row>
    <row r="11" spans="1:8" ht="12.75">
      <c r="A11" s="46"/>
      <c r="B11" s="56"/>
      <c r="C11" s="45" t="s">
        <v>81</v>
      </c>
      <c r="D11" s="46" t="s">
        <v>82</v>
      </c>
      <c r="E11" s="57">
        <v>83.6</v>
      </c>
      <c r="F11" s="58">
        <v>8.3</v>
      </c>
      <c r="G11" s="58">
        <f t="shared" si="0"/>
        <v>75.3</v>
      </c>
      <c r="H11" s="59"/>
    </row>
    <row r="12" spans="1:8" ht="12.75">
      <c r="A12" s="46"/>
      <c r="B12" s="56"/>
      <c r="C12" s="45" t="s">
        <v>83</v>
      </c>
      <c r="D12" s="46" t="s">
        <v>82</v>
      </c>
      <c r="E12" s="58">
        <v>417</v>
      </c>
      <c r="F12" s="58">
        <v>41.7</v>
      </c>
      <c r="G12" s="58">
        <f t="shared" si="0"/>
        <v>375.3</v>
      </c>
      <c r="H12" s="59"/>
    </row>
    <row r="13" spans="1:8" ht="12.75">
      <c r="A13" s="46"/>
      <c r="B13" s="56"/>
      <c r="C13" s="45" t="s">
        <v>84</v>
      </c>
      <c r="D13" s="46" t="s">
        <v>85</v>
      </c>
      <c r="E13" s="58">
        <f>33.623+33.623+33.623</f>
        <v>100.869</v>
      </c>
      <c r="F13" s="58">
        <f>33.623+33.623+33.623</f>
        <v>100.869</v>
      </c>
      <c r="G13" s="58">
        <f t="shared" si="0"/>
        <v>0</v>
      </c>
      <c r="H13" s="59"/>
    </row>
    <row r="14" spans="1:8" ht="12.75">
      <c r="A14" s="46"/>
      <c r="B14" s="56"/>
      <c r="C14" s="45" t="s">
        <v>86</v>
      </c>
      <c r="D14" s="46" t="s">
        <v>87</v>
      </c>
      <c r="E14" s="58">
        <f>154.454+154.454</f>
        <v>308.908</v>
      </c>
      <c r="F14" s="58">
        <f>154.454+154.454</f>
        <v>308.908</v>
      </c>
      <c r="G14" s="58">
        <f t="shared" si="0"/>
        <v>0</v>
      </c>
      <c r="H14" s="59"/>
    </row>
    <row r="15" spans="1:8" ht="12.75">
      <c r="A15" s="46"/>
      <c r="B15" s="56"/>
      <c r="C15" s="45" t="s">
        <v>88</v>
      </c>
      <c r="D15" s="46" t="s">
        <v>89</v>
      </c>
      <c r="E15" s="58">
        <v>109.024</v>
      </c>
      <c r="F15" s="58">
        <v>109.024</v>
      </c>
      <c r="G15" s="58">
        <f t="shared" si="0"/>
        <v>0</v>
      </c>
      <c r="H15" s="59"/>
    </row>
    <row r="16" spans="1:8" ht="12.75">
      <c r="A16" s="46"/>
      <c r="B16" s="56"/>
      <c r="C16" s="45" t="s">
        <v>90</v>
      </c>
      <c r="D16" s="46" t="s">
        <v>91</v>
      </c>
      <c r="E16" s="58">
        <v>293.87</v>
      </c>
      <c r="F16" s="58">
        <v>293.87</v>
      </c>
      <c r="G16" s="58">
        <f t="shared" si="0"/>
        <v>0</v>
      </c>
      <c r="H16" s="59"/>
    </row>
    <row r="17" spans="1:8" ht="12.75">
      <c r="A17" s="46"/>
      <c r="B17" s="56"/>
      <c r="C17" s="48" t="s">
        <v>79</v>
      </c>
      <c r="D17" s="46" t="s">
        <v>92</v>
      </c>
      <c r="E17" s="58">
        <v>357.076</v>
      </c>
      <c r="F17" s="58">
        <v>357.076</v>
      </c>
      <c r="G17" s="58">
        <f t="shared" si="0"/>
        <v>0</v>
      </c>
      <c r="H17" s="59"/>
    </row>
    <row r="18" spans="1:8" ht="12.75">
      <c r="A18" s="46"/>
      <c r="B18" s="56"/>
      <c r="C18" s="45"/>
      <c r="D18" s="46"/>
      <c r="E18" s="60"/>
      <c r="F18" s="57"/>
      <c r="G18" s="58"/>
      <c r="H18" s="59"/>
    </row>
    <row r="19" spans="1:8" ht="12.75">
      <c r="A19" s="46"/>
      <c r="B19" s="56"/>
      <c r="C19" s="61" t="s">
        <v>93</v>
      </c>
      <c r="D19" s="62"/>
      <c r="E19" s="63">
        <f>SUM(E10:E18)</f>
        <v>2322.047</v>
      </c>
      <c r="F19" s="63">
        <f>SUM(F10:F18)</f>
        <v>1289.647</v>
      </c>
      <c r="G19" s="63">
        <f>SUM(G10:G18)</f>
        <v>1032.4</v>
      </c>
      <c r="H19" s="59"/>
    </row>
    <row r="20" spans="1:8" ht="13.5" thickBot="1">
      <c r="A20" s="64"/>
      <c r="B20" s="65"/>
      <c r="C20" s="66"/>
      <c r="D20" s="67"/>
      <c r="E20" s="68"/>
      <c r="F20" s="68"/>
      <c r="G20" s="69"/>
      <c r="H20" s="70"/>
    </row>
    <row r="21" spans="1:8" ht="12.75">
      <c r="A21" s="43"/>
      <c r="B21" s="55"/>
      <c r="C21" s="71"/>
      <c r="D21" s="72"/>
      <c r="E21" s="73"/>
      <c r="F21" s="74"/>
      <c r="G21" s="74"/>
      <c r="H21" s="75"/>
    </row>
    <row r="22" spans="1:8" ht="12.75">
      <c r="A22" s="49"/>
      <c r="B22" s="76" t="s">
        <v>11</v>
      </c>
      <c r="C22" s="77"/>
      <c r="D22" s="48"/>
      <c r="E22" s="78">
        <f>E19</f>
        <v>2322.047</v>
      </c>
      <c r="F22" s="79">
        <f>+F19</f>
        <v>1289.647</v>
      </c>
      <c r="G22" s="80">
        <f>+E22-F22</f>
        <v>1032.4</v>
      </c>
      <c r="H22" s="59"/>
    </row>
    <row r="23" spans="1:8" ht="13.5" thickBot="1">
      <c r="A23" s="53"/>
      <c r="B23" s="81"/>
      <c r="C23" s="82"/>
      <c r="D23" s="83"/>
      <c r="E23" s="67"/>
      <c r="F23" s="84"/>
      <c r="G23" s="84"/>
      <c r="H23" s="84"/>
    </row>
    <row r="25" spans="1:7" ht="63.75" customHeight="1">
      <c r="A25" s="85" t="s">
        <v>94</v>
      </c>
      <c r="B25" s="85" t="s">
        <v>95</v>
      </c>
      <c r="C25" s="85" t="s">
        <v>96</v>
      </c>
      <c r="D25" s="85" t="s">
        <v>97</v>
      </c>
      <c r="E25" s="86" t="s">
        <v>98</v>
      </c>
      <c r="F25" s="85" t="s">
        <v>99</v>
      </c>
      <c r="G25" s="87"/>
    </row>
    <row r="26" spans="1:7" ht="15">
      <c r="A26" s="88">
        <v>1</v>
      </c>
      <c r="B26" s="89">
        <v>0</v>
      </c>
      <c r="C26" s="89">
        <v>353910.25</v>
      </c>
      <c r="D26" s="89">
        <v>320699.65</v>
      </c>
      <c r="E26" s="89">
        <v>62249.04</v>
      </c>
      <c r="F26" s="89">
        <f>+B26+C26-D26</f>
        <v>33210.59999999998</v>
      </c>
      <c r="G26" s="90"/>
    </row>
    <row r="28" spans="1:5" ht="90">
      <c r="A28" s="85" t="s">
        <v>94</v>
      </c>
      <c r="B28" s="85" t="s">
        <v>100</v>
      </c>
      <c r="C28" s="85" t="s">
        <v>101</v>
      </c>
      <c r="D28" s="85" t="s">
        <v>102</v>
      </c>
      <c r="E28" s="85" t="s">
        <v>103</v>
      </c>
    </row>
    <row r="29" spans="1:5" ht="15">
      <c r="A29" s="91">
        <v>1</v>
      </c>
      <c r="B29" s="92">
        <v>0</v>
      </c>
      <c r="C29" s="92">
        <f>+D26+E26</f>
        <v>382948.69</v>
      </c>
      <c r="D29" s="92">
        <v>1289647</v>
      </c>
      <c r="E29" s="92">
        <f>+B29+C29-D29</f>
        <v>-906698.31</v>
      </c>
    </row>
  </sheetData>
  <sheetProtection/>
  <mergeCells count="2">
    <mergeCell ref="A1:G2"/>
    <mergeCell ref="F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2011-03-25T07:22:13Z</dcterms:created>
  <dcterms:modified xsi:type="dcterms:W3CDTF">2013-04-16T12:24:18Z</dcterms:modified>
  <cp:category/>
  <cp:version/>
  <cp:contentType/>
  <cp:contentStatus/>
</cp:coreProperties>
</file>