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'кап.рем.'!$3:$8</definedName>
  </definedNames>
  <calcPr fullCalcOnLoad="1"/>
</workbook>
</file>

<file path=xl/sharedStrings.xml><?xml version="1.0" encoding="utf-8"?>
<sst xmlns="http://schemas.openxmlformats.org/spreadsheetml/2006/main" count="92" uniqueCount="83">
  <si>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</si>
  <si>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</si>
  <si>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</si>
  <si>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</si>
  <si>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</si>
  <si>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</si>
  <si>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</si>
  <si>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</si>
  <si>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</si>
  <si>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</si>
  <si>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</si>
  <si>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</si>
  <si>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</si>
  <si>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</si>
  <si>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</si>
  <si>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</si>
  <si>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</si>
  <si>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</si>
  <si>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</si>
  <si>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</si>
  <si>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</si>
  <si>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услуги расчетно-кассовой службы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</si>
  <si>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</si>
  <si>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</si>
  <si>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</si>
  <si>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</si>
  <si>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</si>
  <si>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</si>
  <si>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</si>
  <si>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</si>
  <si>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</si>
  <si>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</si>
  <si>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</si>
  <si>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</si>
  <si>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</si>
  <si>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</si>
  <si>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</si>
  <si>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</si>
  <si>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</si>
  <si>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</si>
  <si>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</si>
  <si>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</si>
  <si>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</si>
  <si>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</si>
  <si>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</si>
  <si>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</si>
  <si>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</si>
  <si>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</si>
  <si>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Черная Речка, д. 73</t>
  </si>
  <si>
    <t>Всего</t>
  </si>
  <si>
    <t>№ п/п</t>
  </si>
  <si>
    <t>Доля МО Сертолово, руб.</t>
  </si>
  <si>
    <t>Израсходованно, руб.</t>
  </si>
  <si>
    <t>ОАО"ТСК", ОАО "Сертоловский Водоканал", ООО"ЦБИ"</t>
  </si>
  <si>
    <t>ООО "Уют-Сервис", договор управления № Н/2009-74 от 01.01.2009г.</t>
  </si>
  <si>
    <t>ООО "СЗЛК", ООО ИЦ "Ликон", ОАО "ПСК"</t>
  </si>
  <si>
    <t>ОАО "Леноблгаз"</t>
  </si>
  <si>
    <t xml:space="preserve"> ООО"Технострой-3"</t>
  </si>
  <si>
    <t>Остаток на 01.01.2011г., тыс.руб. (получено)</t>
  </si>
  <si>
    <t>Задолженность населения на 01.01.2012г., руб.</t>
  </si>
  <si>
    <t>Остаток средств  на лицевом счете на 01.01.2012г., руб.</t>
  </si>
  <si>
    <t>имущества жилого дома № 73 по мкр. Черная Речка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</si>
  <si>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</si>
  <si>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</si>
  <si>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</si>
  <si>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01.01.2013г. (руб.)</t>
  </si>
  <si>
    <t>Общая задолженность по дому  на 01.01.2013г.</t>
  </si>
  <si>
    <t>№ 73 по мкр. Черная Речка с 01.01.2012г. по 31.12.2012г.</t>
  </si>
  <si>
    <t>Остаток на 01.01.2012г., тыс.руб.</t>
  </si>
  <si>
    <t>Задолженность населения на 01.01.2013г.,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</si>
  <si>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9,80</t>
    </r>
    <r>
      <rPr>
        <b/>
        <sz val="11"/>
        <color indexed="8"/>
        <rFont val="Calibri"/>
        <family val="2"/>
      </rPr>
      <t xml:space="preserve"> </t>
    </r>
    <r>
      <rPr>
        <sz val="10"/>
        <rFont val="Arial Cyr"/>
        <family val="0"/>
      </rPr>
      <t>тыс.рублей, в том числе:</t>
    </r>
  </si>
  <si>
    <t>очистка кровли от снега - 9,80 т.р.</t>
  </si>
  <si>
    <t>Отчет о реализации программы капитального ремонта жилого фонда ООО "УЮТ-СЕРВИС" за период с 01 января 2012г. по 31 декабря 2012г.  по адресу г.Сертолово, мкр. Черная Речка, д. 73</t>
  </si>
  <si>
    <t>утепление чердачного перекрытия</t>
  </si>
  <si>
    <t>470 кв.м.</t>
  </si>
  <si>
    <t>ремонт фасада</t>
  </si>
  <si>
    <t>481 кв.м.</t>
  </si>
  <si>
    <t>технадзор</t>
  </si>
  <si>
    <t>Начислено за 2012 год, руб.</t>
  </si>
  <si>
    <t>Оплачено населением за 2012 год, руб.</t>
  </si>
  <si>
    <t>Задолженность населения на 01.01.2013г., руб.</t>
  </si>
  <si>
    <t>Оплачено населением и МО Сертолово за 2012 год, руб.</t>
  </si>
  <si>
    <t>Остаток средств  на лицевом счете на 01.01.2013г.,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</si>
</sst>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9" fillId="0" borderId="12" xfId="0" applyNumberFormat="1" applyFont="1" applyFill="1" applyBorder="1" applyAlignment="1">
      <alignment vertical="top" wrapText="1"/>
    </xf>
    <xf numFmtId="0" fontId="10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20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0" fillId="0" borderId="20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2" fontId="15" fillId="0" borderId="25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15" fillId="0" borderId="24" xfId="0" applyFont="1" applyBorder="1" applyAlignment="1">
      <alignment/>
    </xf>
    <xf numFmtId="0" fontId="15" fillId="0" borderId="24" xfId="0" applyFont="1" applyBorder="1" applyAlignment="1">
      <alignment horizontal="center"/>
    </xf>
    <xf numFmtId="2" fontId="15" fillId="0" borderId="2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8" fillId="0" borderId="28" xfId="0" applyFont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8" xfId="0" applyFont="1" applyBorder="1" applyAlignment="1">
      <alignment/>
    </xf>
    <xf numFmtId="4" fontId="18" fillId="0" borderId="28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164" fontId="0" fillId="0" borderId="0" xfId="0" applyNumberFormat="1" applyAlignment="1">
      <alignment/>
    </xf>
    <xf numFmtId="0" fontId="8" fillId="0" borderId="15" xfId="0" applyFont="1" applyFill="1" applyBorder="1" applyAlignment="1">
      <alignment horizontal="right" vertical="top" wrapText="1"/>
    </xf>
    <xf numFmtId="0" fontId="8" fillId="0" borderId="12" xfId="0" applyFont="1" applyFill="1" applyBorder="1" applyAlignment="1">
      <alignment horizontal="right" vertical="top" wrapText="1"/>
    </xf>
    <xf numFmtId="0" fontId="12" fillId="0" borderId="15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right" vertical="top" wrapText="1"/>
    </xf>
    <xf numFmtId="0" fontId="0" fillId="0" borderId="28" xfId="0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/>
    </xf>
    <xf numFmtId="2" fontId="44" fillId="0" borderId="28" xfId="0" applyNumberFormat="1" applyFont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9" fillId="0" borderId="0" xfId="0" applyNumberFormat="1" applyFont="1" applyFill="1" applyAlignment="1">
      <alignment/>
    </xf>
    <xf numFmtId="0" fontId="35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1"/>
  <sheetViews>
    <sheetView tabSelected="1" zoomScalePageLayoutView="0" workbookViewId="0" topLeftCell="C5">
      <selection activeCell="D28" sqref="D28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24" customWidth="1"/>
    <col min="4" max="4" width="14.375" style="24" customWidth="1"/>
    <col min="5" max="5" width="11.875" style="24" customWidth="1"/>
    <col min="6" max="6" width="13.25390625" style="24" customWidth="1"/>
    <col min="7" max="7" width="11.875" style="24" customWidth="1"/>
    <col min="8" max="8" width="14.375" style="24" customWidth="1"/>
    <col min="9" max="9" width="33.375" style="24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85" t="s">
        <v>1</v>
      </c>
      <c r="D5" s="85"/>
      <c r="E5" s="85"/>
      <c r="F5" s="85"/>
      <c r="G5" s="85"/>
      <c r="H5" s="85"/>
      <c r="I5" s="85"/>
    </row>
    <row r="6" spans="3:9" ht="12.75">
      <c r="C6" s="88" t="s">
        <v>2</v>
      </c>
      <c r="D6" s="88"/>
      <c r="E6" s="88"/>
      <c r="F6" s="88"/>
      <c r="G6" s="88"/>
      <c r="H6" s="88"/>
      <c r="I6" s="88"/>
    </row>
    <row r="7" spans="3:9" ht="12.75">
      <c r="C7" s="88" t="s">
        <v>61</v>
      </c>
      <c r="D7" s="88"/>
      <c r="E7" s="88"/>
      <c r="F7" s="88"/>
      <c r="G7" s="88"/>
      <c r="H7" s="88"/>
      <c r="I7" s="88"/>
    </row>
    <row r="8" spans="3:9" ht="6" customHeight="1" thickBot="1">
      <c r="C8" s="89"/>
      <c r="D8" s="89"/>
      <c r="E8" s="89"/>
      <c r="F8" s="89"/>
      <c r="G8" s="89"/>
      <c r="H8" s="89"/>
      <c r="I8" s="89"/>
    </row>
    <row r="9" spans="3:9" ht="50.25" customHeight="1" thickBot="1">
      <c r="C9" s="9" t="s">
        <v>3</v>
      </c>
      <c r="D9" s="10" t="s">
        <v>62</v>
      </c>
      <c r="E9" s="11" t="s">
        <v>63</v>
      </c>
      <c r="F9" s="11" t="s">
        <v>64</v>
      </c>
      <c r="G9" s="11" t="s">
        <v>4</v>
      </c>
      <c r="H9" s="11" t="s">
        <v>65</v>
      </c>
      <c r="I9" s="10" t="s">
        <v>5</v>
      </c>
    </row>
    <row r="10" spans="3:9" ht="13.5" customHeight="1" thickBot="1">
      <c r="C10" s="90" t="s">
        <v>6</v>
      </c>
      <c r="D10" s="91"/>
      <c r="E10" s="91"/>
      <c r="F10" s="91"/>
      <c r="G10" s="91"/>
      <c r="H10" s="91"/>
      <c r="I10" s="92"/>
    </row>
    <row r="11" spans="3:9" ht="13.5" customHeight="1" thickBot="1">
      <c r="C11" s="12" t="s">
        <v>7</v>
      </c>
      <c r="D11" s="73">
        <v>9773.359999999986</v>
      </c>
      <c r="E11" s="14">
        <f>86743.3+127216.68</f>
        <v>213959.97999999998</v>
      </c>
      <c r="F11" s="14">
        <f>96528.47+115116.65</f>
        <v>211645.12</v>
      </c>
      <c r="G11" s="14">
        <v>185325.13</v>
      </c>
      <c r="H11" s="14">
        <f>D11+E11-F11</f>
        <v>12088.219999999972</v>
      </c>
      <c r="I11" s="93" t="s">
        <v>53</v>
      </c>
    </row>
    <row r="12" spans="3:9" ht="13.5" customHeight="1" thickBot="1">
      <c r="C12" s="12" t="s">
        <v>8</v>
      </c>
      <c r="D12" s="73">
        <v>2295.889999999992</v>
      </c>
      <c r="E12" s="15">
        <f>16672.14+285.61+35371.76-1275.96</f>
        <v>51053.55</v>
      </c>
      <c r="F12" s="15">
        <f>19253.64+30676.2</f>
        <v>49929.84</v>
      </c>
      <c r="G12" s="14">
        <v>65089.54</v>
      </c>
      <c r="H12" s="14">
        <f>D12+E12-F12</f>
        <v>3419.5999999999985</v>
      </c>
      <c r="I12" s="94"/>
    </row>
    <row r="13" spans="3:9" ht="13.5" customHeight="1" thickBot="1">
      <c r="C13" s="12" t="s">
        <v>9</v>
      </c>
      <c r="D13" s="73">
        <v>1073.3999999999978</v>
      </c>
      <c r="E13" s="15">
        <f>19464.36-1400.2+7674.76-276.73</f>
        <v>25462.19</v>
      </c>
      <c r="F13" s="15">
        <f>16791+8471.43</f>
        <v>25262.43</v>
      </c>
      <c r="G13" s="14">
        <f>E13</f>
        <v>25462.19</v>
      </c>
      <c r="H13" s="14">
        <f>D13+E13-F13</f>
        <v>1273.1599999999962</v>
      </c>
      <c r="I13" s="94"/>
    </row>
    <row r="14" spans="3:9" ht="13.5" customHeight="1" thickBot="1">
      <c r="C14" s="12" t="s">
        <v>10</v>
      </c>
      <c r="D14" s="73">
        <v>657.2400000000016</v>
      </c>
      <c r="E14" s="15">
        <f>6557.34-471.58+2585.18-93.21+4660.3-165.84+2147.04+36.79</f>
        <v>15256.020000000004</v>
      </c>
      <c r="F14" s="15">
        <f>5656.5+2853.54+2479.5+4029.4</f>
        <v>15018.94</v>
      </c>
      <c r="G14" s="14">
        <f>E14</f>
        <v>15256.020000000004</v>
      </c>
      <c r="H14" s="14">
        <f>D14+E14-F14</f>
        <v>894.3200000000052</v>
      </c>
      <c r="I14" s="95"/>
    </row>
    <row r="15" spans="3:9" ht="13.5" customHeight="1" thickBot="1">
      <c r="C15" s="12" t="s">
        <v>11</v>
      </c>
      <c r="D15" s="16">
        <f>SUM(D11:D14)</f>
        <v>13799.889999999978</v>
      </c>
      <c r="E15" s="16">
        <f>SUM(E11:E14)</f>
        <v>305731.74</v>
      </c>
      <c r="F15" s="16">
        <f>SUM(F11:F14)</f>
        <v>301856.33</v>
      </c>
      <c r="G15" s="16">
        <f>SUM(G11:G14)</f>
        <v>291132.88</v>
      </c>
      <c r="H15" s="16">
        <f>SUM(H11:H14)</f>
        <v>17675.299999999974</v>
      </c>
      <c r="I15" s="12"/>
    </row>
    <row r="16" spans="3:9" ht="13.5" customHeight="1" thickBot="1">
      <c r="C16" s="91" t="s">
        <v>12</v>
      </c>
      <c r="D16" s="91"/>
      <c r="E16" s="91"/>
      <c r="F16" s="91"/>
      <c r="G16" s="91"/>
      <c r="H16" s="91"/>
      <c r="I16" s="91"/>
    </row>
    <row r="17" spans="3:9" ht="38.25" customHeight="1" thickBot="1">
      <c r="C17" s="17" t="s">
        <v>3</v>
      </c>
      <c r="D17" s="10" t="s">
        <v>62</v>
      </c>
      <c r="E17" s="11" t="s">
        <v>63</v>
      </c>
      <c r="F17" s="11" t="s">
        <v>64</v>
      </c>
      <c r="G17" s="11" t="s">
        <v>4</v>
      </c>
      <c r="H17" s="11" t="s">
        <v>65</v>
      </c>
      <c r="I17" s="18" t="s">
        <v>13</v>
      </c>
    </row>
    <row r="18" spans="3:9" ht="13.5" customHeight="1" thickBot="1">
      <c r="C18" s="9" t="s">
        <v>14</v>
      </c>
      <c r="D18" s="74">
        <v>5789.090000000011</v>
      </c>
      <c r="E18" s="19">
        <v>124454.25</v>
      </c>
      <c r="F18" s="19">
        <v>123348.16</v>
      </c>
      <c r="G18" s="19">
        <f>+E18</f>
        <v>124454.25</v>
      </c>
      <c r="H18" s="19">
        <f>D18+E18-F18</f>
        <v>6895.180000000008</v>
      </c>
      <c r="I18" s="86" t="s">
        <v>54</v>
      </c>
    </row>
    <row r="19" spans="3:9" ht="14.25" customHeight="1" thickBot="1">
      <c r="C19" s="12" t="s">
        <v>15</v>
      </c>
      <c r="D19" s="73">
        <v>969.2000000000007</v>
      </c>
      <c r="E19" s="14">
        <v>22933.23</v>
      </c>
      <c r="F19" s="14">
        <v>22473.15</v>
      </c>
      <c r="G19" s="19">
        <v>9804.32</v>
      </c>
      <c r="H19" s="19">
        <f>D19+E19-F19</f>
        <v>1429.2799999999988</v>
      </c>
      <c r="I19" s="87"/>
    </row>
    <row r="20" spans="3:9" ht="13.5" customHeight="1" thickBot="1">
      <c r="C20" s="17" t="s">
        <v>16</v>
      </c>
      <c r="D20" s="75">
        <v>1752.0000000000036</v>
      </c>
      <c r="E20" s="14">
        <v>29841.24</v>
      </c>
      <c r="F20" s="14">
        <v>29557.61</v>
      </c>
      <c r="G20" s="19">
        <v>88800</v>
      </c>
      <c r="H20" s="19">
        <f>D20+E20-F20</f>
        <v>2035.6300000000047</v>
      </c>
      <c r="I20" s="20"/>
    </row>
    <row r="21" spans="3:9" ht="12.75" customHeight="1" hidden="1">
      <c r="C21" s="12" t="s">
        <v>17</v>
      </c>
      <c r="D21" s="73">
        <v>0</v>
      </c>
      <c r="E21" s="14"/>
      <c r="F21" s="14"/>
      <c r="G21" s="19">
        <f>+E21</f>
        <v>0</v>
      </c>
      <c r="H21" s="19">
        <f>D21+E21-F21</f>
        <v>0</v>
      </c>
      <c r="I21" s="20" t="s">
        <v>55</v>
      </c>
    </row>
    <row r="22" spans="3:9" ht="13.5" customHeight="1" thickBot="1">
      <c r="C22" s="12" t="s">
        <v>18</v>
      </c>
      <c r="D22" s="73">
        <v>1259.9600000000028</v>
      </c>
      <c r="E22" s="14">
        <v>27500.03</v>
      </c>
      <c r="F22" s="14">
        <v>27205.1</v>
      </c>
      <c r="G22" s="19">
        <v>37279.11</v>
      </c>
      <c r="H22" s="19">
        <f>D22+E22-F22</f>
        <v>1554.890000000003</v>
      </c>
      <c r="I22" s="20" t="s">
        <v>19</v>
      </c>
    </row>
    <row r="23" spans="3:9" ht="13.5" customHeight="1" hidden="1">
      <c r="C23" s="12" t="s">
        <v>20</v>
      </c>
      <c r="D23" s="76"/>
      <c r="E23" s="15"/>
      <c r="F23" s="15"/>
      <c r="G23" s="19">
        <f>+E23</f>
        <v>0</v>
      </c>
      <c r="H23" s="15"/>
      <c r="I23" s="13" t="s">
        <v>56</v>
      </c>
    </row>
    <row r="24" spans="3:9" ht="13.5" customHeight="1" thickBot="1">
      <c r="C24" s="17" t="s">
        <v>21</v>
      </c>
      <c r="D24" s="22">
        <v>765.6599999999999</v>
      </c>
      <c r="E24" s="15">
        <v>15587.55</v>
      </c>
      <c r="F24" s="15">
        <v>15407.12</v>
      </c>
      <c r="G24" s="19">
        <f>+E24</f>
        <v>15587.55</v>
      </c>
      <c r="H24" s="19">
        <f>+D24+E24-F24</f>
        <v>946.0899999999983</v>
      </c>
      <c r="I24" s="20"/>
    </row>
    <row r="25" spans="3:9" ht="13.5" customHeight="1" thickBot="1">
      <c r="C25" s="12" t="s">
        <v>22</v>
      </c>
      <c r="D25" s="22">
        <v>264.6699999999996</v>
      </c>
      <c r="E25" s="15">
        <v>5763.23</v>
      </c>
      <c r="F25" s="15">
        <v>5703.06</v>
      </c>
      <c r="G25" s="19">
        <f>+E25</f>
        <v>5763.23</v>
      </c>
      <c r="H25" s="19">
        <f>+D25+E25-F25</f>
        <v>324.83999999999924</v>
      </c>
      <c r="I25" s="13" t="s">
        <v>57</v>
      </c>
    </row>
    <row r="26" spans="3:9" s="23" customFormat="1" ht="13.5" customHeight="1" thickBot="1">
      <c r="C26" s="12" t="s">
        <v>11</v>
      </c>
      <c r="D26" s="16">
        <f>SUM(D18:D25)</f>
        <v>10800.580000000018</v>
      </c>
      <c r="E26" s="16">
        <f>SUM(E18:E25)</f>
        <v>226079.53</v>
      </c>
      <c r="F26" s="16">
        <f>SUM(F18:F25)</f>
        <v>223694.19999999998</v>
      </c>
      <c r="G26" s="16">
        <f>SUM(G18:G25)</f>
        <v>281688.45999999996</v>
      </c>
      <c r="H26" s="16">
        <f>SUM(H18:H25)</f>
        <v>13185.91000000001</v>
      </c>
      <c r="I26" s="21"/>
    </row>
    <row r="27" spans="3:8" ht="25.5" customHeight="1">
      <c r="C27" s="25" t="s">
        <v>66</v>
      </c>
      <c r="D27" s="25"/>
      <c r="E27" s="25"/>
      <c r="F27" s="25"/>
      <c r="G27" s="25"/>
      <c r="H27" s="26">
        <f>+H15+H26</f>
        <v>30861.209999999985</v>
      </c>
    </row>
    <row r="28" spans="3:4" ht="15">
      <c r="C28" s="81"/>
      <c r="D28" s="81"/>
    </row>
    <row r="29" ht="26.25" customHeight="1">
      <c r="C29" s="82"/>
    </row>
    <row r="30" spans="3:8" ht="12.75" hidden="1">
      <c r="C30" s="2"/>
      <c r="D30" s="2"/>
      <c r="E30" s="2"/>
      <c r="F30" s="2"/>
      <c r="G30" s="2"/>
      <c r="H30" s="2"/>
    </row>
    <row r="31" spans="3:6" ht="15" customHeight="1">
      <c r="C31" s="81"/>
      <c r="D31" s="83"/>
      <c r="E31" s="83"/>
      <c r="F31" s="83"/>
    </row>
    <row r="32" ht="12.75" customHeight="1"/>
  </sheetData>
  <sheetProtection/>
  <mergeCells count="8">
    <mergeCell ref="C5:I5"/>
    <mergeCell ref="I18:I19"/>
    <mergeCell ref="C6:I6"/>
    <mergeCell ref="C7:I7"/>
    <mergeCell ref="C8:I8"/>
    <mergeCell ref="C10:I10"/>
    <mergeCell ref="I11:I14"/>
    <mergeCell ref="C16:I16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120" zoomScaleSheetLayoutView="120" zoomScalePageLayoutView="0" workbookViewId="0" topLeftCell="A1">
      <selection activeCell="A2" sqref="A2:I2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3.625" style="0" customWidth="1"/>
  </cols>
  <sheetData>
    <row r="1" spans="1:9" ht="12.75">
      <c r="A1" s="96" t="s">
        <v>23</v>
      </c>
      <c r="B1" s="96"/>
      <c r="C1" s="96"/>
      <c r="D1" s="96"/>
      <c r="E1" s="96"/>
      <c r="F1" s="96"/>
      <c r="G1" s="96"/>
      <c r="H1" s="96"/>
      <c r="I1" s="96"/>
    </row>
    <row r="2" spans="1:9" ht="12.75">
      <c r="A2" s="96" t="s">
        <v>24</v>
      </c>
      <c r="B2" s="96"/>
      <c r="C2" s="96"/>
      <c r="D2" s="96"/>
      <c r="E2" s="96"/>
      <c r="F2" s="96"/>
      <c r="G2" s="96"/>
      <c r="H2" s="96"/>
      <c r="I2" s="96"/>
    </row>
    <row r="3" spans="1:9" ht="12.75">
      <c r="A3" s="96" t="s">
        <v>67</v>
      </c>
      <c r="B3" s="96"/>
      <c r="C3" s="96"/>
      <c r="D3" s="96"/>
      <c r="E3" s="96"/>
      <c r="F3" s="96"/>
      <c r="G3" s="96"/>
      <c r="H3" s="96"/>
      <c r="I3" s="96"/>
    </row>
    <row r="4" spans="1:9" ht="51">
      <c r="A4" s="77" t="s">
        <v>25</v>
      </c>
      <c r="B4" s="77" t="s">
        <v>68</v>
      </c>
      <c r="C4" s="78" t="s">
        <v>58</v>
      </c>
      <c r="D4" s="78" t="s">
        <v>26</v>
      </c>
      <c r="E4" s="78" t="s">
        <v>27</v>
      </c>
      <c r="F4" s="78" t="s">
        <v>28</v>
      </c>
      <c r="G4" s="78" t="s">
        <v>29</v>
      </c>
      <c r="H4" s="77" t="s">
        <v>69</v>
      </c>
      <c r="I4" s="77" t="s">
        <v>30</v>
      </c>
    </row>
    <row r="5" spans="1:9" ht="15">
      <c r="A5" s="79" t="s">
        <v>31</v>
      </c>
      <c r="B5" s="80">
        <v>-9.270129999999995</v>
      </c>
      <c r="C5" s="80">
        <v>39.57188</v>
      </c>
      <c r="D5" s="80">
        <v>22.93323</v>
      </c>
      <c r="E5" s="80">
        <v>22.47315</v>
      </c>
      <c r="F5" s="80">
        <v>0</v>
      </c>
      <c r="G5" s="80">
        <v>9.80432</v>
      </c>
      <c r="H5" s="80">
        <v>1.42928</v>
      </c>
      <c r="I5" s="80">
        <f>B5+D5+F5-G5</f>
        <v>3.858780000000003</v>
      </c>
    </row>
    <row r="7" ht="15">
      <c r="A7" t="s">
        <v>70</v>
      </c>
    </row>
    <row r="8" spans="1:6" ht="15">
      <c r="A8" s="84" t="s">
        <v>71</v>
      </c>
      <c r="D8" s="37"/>
      <c r="E8" s="37"/>
      <c r="F8" s="37"/>
    </row>
    <row r="9" spans="4:6" ht="12.75">
      <c r="D9" s="37"/>
      <c r="E9" s="37"/>
      <c r="F9" s="37"/>
    </row>
    <row r="10" spans="4:6" ht="12.75">
      <c r="D10" s="37"/>
      <c r="E10" s="37"/>
      <c r="F10" s="37"/>
    </row>
    <row r="11" spans="4:6" ht="12.75">
      <c r="D11" s="37"/>
      <c r="E11" s="37"/>
      <c r="F11" s="37"/>
    </row>
    <row r="12" spans="4:6" ht="12.75">
      <c r="D12" s="37"/>
      <c r="E12" s="37"/>
      <c r="F12" s="37"/>
    </row>
    <row r="13" spans="4:6" ht="12.75">
      <c r="D13" s="37"/>
      <c r="E13" s="37"/>
      <c r="F13" s="37"/>
    </row>
    <row r="18" spans="4:6" ht="12.75">
      <c r="D18" s="37"/>
      <c r="E18" s="37"/>
      <c r="F18" s="37"/>
    </row>
    <row r="19" spans="4:6" ht="12.75">
      <c r="D19" s="37"/>
      <c r="E19" s="37"/>
      <c r="F19" s="37"/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B27" sqref="B27"/>
    </sheetView>
  </sheetViews>
  <sheetFormatPr defaultColWidth="9.00390625" defaultRowHeight="12.75"/>
  <cols>
    <col min="1" max="1" width="5.625" style="0" customWidth="1"/>
    <col min="2" max="2" width="18.62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97" t="s">
        <v>72</v>
      </c>
      <c r="B1" s="97"/>
      <c r="C1" s="97"/>
      <c r="D1" s="97"/>
      <c r="E1" s="97"/>
      <c r="F1" s="97"/>
      <c r="G1" s="97"/>
      <c r="H1" s="27"/>
    </row>
    <row r="2" spans="1:7" ht="29.25" customHeight="1" thickBot="1">
      <c r="A2" s="98"/>
      <c r="B2" s="98"/>
      <c r="C2" s="98"/>
      <c r="D2" s="98"/>
      <c r="E2" s="98"/>
      <c r="F2" s="98"/>
      <c r="G2" s="98"/>
    </row>
    <row r="3" spans="1:8" ht="13.5" thickBot="1">
      <c r="A3" s="28"/>
      <c r="B3" s="29"/>
      <c r="C3" s="30"/>
      <c r="D3" s="29"/>
      <c r="E3" s="29"/>
      <c r="F3" s="99" t="s">
        <v>32</v>
      </c>
      <c r="G3" s="100"/>
      <c r="H3" s="29"/>
    </row>
    <row r="4" spans="1:8" ht="12.75">
      <c r="A4" s="31" t="s">
        <v>33</v>
      </c>
      <c r="B4" s="32" t="s">
        <v>34</v>
      </c>
      <c r="C4" s="33" t="s">
        <v>35</v>
      </c>
      <c r="D4" s="32" t="s">
        <v>36</v>
      </c>
      <c r="E4" s="34" t="s">
        <v>37</v>
      </c>
      <c r="F4" s="34"/>
      <c r="G4" s="34"/>
      <c r="H4" s="34" t="s">
        <v>38</v>
      </c>
    </row>
    <row r="5" spans="1:8" ht="12.75">
      <c r="A5" s="31" t="s">
        <v>39</v>
      </c>
      <c r="B5" s="32"/>
      <c r="C5" s="33"/>
      <c r="D5" s="32" t="s">
        <v>40</v>
      </c>
      <c r="E5" s="32" t="s">
        <v>41</v>
      </c>
      <c r="F5" s="32" t="s">
        <v>42</v>
      </c>
      <c r="G5" s="32" t="s">
        <v>43</v>
      </c>
      <c r="H5" s="32"/>
    </row>
    <row r="6" spans="1:8" ht="12.75">
      <c r="A6" s="31"/>
      <c r="B6" s="32"/>
      <c r="C6" s="33"/>
      <c r="D6" s="32" t="s">
        <v>44</v>
      </c>
      <c r="E6" s="32"/>
      <c r="F6" s="32" t="s">
        <v>45</v>
      </c>
      <c r="G6" s="32" t="s">
        <v>46</v>
      </c>
      <c r="H6" s="35"/>
    </row>
    <row r="7" spans="1:8" ht="12.75">
      <c r="A7" s="36"/>
      <c r="B7" s="35"/>
      <c r="C7" s="37"/>
      <c r="D7" s="35"/>
      <c r="E7" s="35"/>
      <c r="F7" s="35"/>
      <c r="G7" s="32" t="s">
        <v>47</v>
      </c>
      <c r="H7" s="35"/>
    </row>
    <row r="8" spans="1:8" ht="13.5" thickBot="1">
      <c r="A8" s="38"/>
      <c r="B8" s="39"/>
      <c r="C8" s="40"/>
      <c r="D8" s="39"/>
      <c r="E8" s="39"/>
      <c r="F8" s="39"/>
      <c r="G8" s="39"/>
      <c r="H8" s="39"/>
    </row>
    <row r="9" spans="1:8" ht="12.75">
      <c r="A9" s="29"/>
      <c r="B9" s="41"/>
      <c r="C9" s="30"/>
      <c r="D9" s="29"/>
      <c r="E9" s="29"/>
      <c r="F9" s="41"/>
      <c r="G9" s="41"/>
      <c r="H9" s="41"/>
    </row>
    <row r="10" spans="1:8" ht="12.75">
      <c r="A10" s="32">
        <v>1</v>
      </c>
      <c r="B10" s="42" t="s">
        <v>48</v>
      </c>
      <c r="C10" s="31" t="s">
        <v>73</v>
      </c>
      <c r="D10" s="32" t="s">
        <v>74</v>
      </c>
      <c r="E10" s="43">
        <v>251.5</v>
      </c>
      <c r="F10" s="43">
        <v>12.6</v>
      </c>
      <c r="G10" s="44">
        <f>+E10-F10</f>
        <v>238.9</v>
      </c>
      <c r="H10" s="45"/>
    </row>
    <row r="11" spans="1:8" ht="12.75">
      <c r="A11" s="32"/>
      <c r="B11" s="42"/>
      <c r="C11" s="33" t="s">
        <v>75</v>
      </c>
      <c r="D11" s="32" t="s">
        <v>76</v>
      </c>
      <c r="E11" s="43">
        <v>754.46</v>
      </c>
      <c r="F11" s="44">
        <v>75.446</v>
      </c>
      <c r="G11" s="44">
        <f>+E11-F11</f>
        <v>679.014</v>
      </c>
      <c r="H11" s="45"/>
    </row>
    <row r="12" spans="1:8" ht="12.75">
      <c r="A12" s="32"/>
      <c r="B12" s="42"/>
      <c r="C12" s="33" t="s">
        <v>77</v>
      </c>
      <c r="D12" s="32"/>
      <c r="E12" s="43">
        <v>7.54</v>
      </c>
      <c r="F12" s="44">
        <v>0.754</v>
      </c>
      <c r="G12" s="44">
        <f>+E12-F12</f>
        <v>6.786</v>
      </c>
      <c r="H12" s="45"/>
    </row>
    <row r="13" spans="1:8" ht="12.75">
      <c r="A13" s="32"/>
      <c r="B13" s="42"/>
      <c r="C13" s="33"/>
      <c r="D13" s="32"/>
      <c r="E13" s="46"/>
      <c r="F13" s="46"/>
      <c r="G13" s="46"/>
      <c r="H13" s="47"/>
    </row>
    <row r="14" spans="1:8" ht="12.75">
      <c r="A14" s="32"/>
      <c r="B14" s="42"/>
      <c r="C14" s="48" t="s">
        <v>49</v>
      </c>
      <c r="D14" s="49"/>
      <c r="E14" s="50">
        <f>SUM(E10:E13)</f>
        <v>1013.5</v>
      </c>
      <c r="F14" s="50">
        <f>SUM(F10:F13)</f>
        <v>88.8</v>
      </c>
      <c r="G14" s="50">
        <f>SUM(G10:G13)</f>
        <v>924.6999999999999</v>
      </c>
      <c r="H14" s="45"/>
    </row>
    <row r="15" spans="1:8" ht="13.5" thickBot="1">
      <c r="A15" s="51"/>
      <c r="B15" s="52"/>
      <c r="C15" s="53"/>
      <c r="D15" s="54"/>
      <c r="E15" s="55"/>
      <c r="F15" s="55"/>
      <c r="G15" s="55"/>
      <c r="H15" s="47"/>
    </row>
    <row r="16" spans="1:8" ht="12.75">
      <c r="A16" s="29"/>
      <c r="B16" s="41"/>
      <c r="C16" s="56"/>
      <c r="D16" s="56"/>
      <c r="E16" s="57"/>
      <c r="F16" s="57"/>
      <c r="G16" s="57"/>
      <c r="H16" s="56"/>
    </row>
    <row r="17" spans="1:8" ht="12.75">
      <c r="A17" s="35"/>
      <c r="B17" s="58" t="s">
        <v>11</v>
      </c>
      <c r="C17" s="59"/>
      <c r="D17" s="59"/>
      <c r="E17" s="60">
        <f>E14</f>
        <v>1013.5</v>
      </c>
      <c r="F17" s="60">
        <f>F14</f>
        <v>88.8</v>
      </c>
      <c r="G17" s="60">
        <f>G14</f>
        <v>924.6999999999999</v>
      </c>
      <c r="H17" s="60">
        <f>H14</f>
        <v>0</v>
      </c>
    </row>
    <row r="18" spans="1:8" ht="13.5" thickBot="1">
      <c r="A18" s="39"/>
      <c r="B18" s="61"/>
      <c r="C18" s="62"/>
      <c r="D18" s="62"/>
      <c r="E18" s="63"/>
      <c r="F18" s="63"/>
      <c r="G18" s="63"/>
      <c r="H18" s="63"/>
    </row>
    <row r="19" spans="1:8" ht="12.75">
      <c r="A19" s="37"/>
      <c r="B19" s="37"/>
      <c r="C19" s="64"/>
      <c r="D19" s="64"/>
      <c r="E19" s="33"/>
      <c r="F19" s="33"/>
      <c r="G19" s="33"/>
      <c r="H19" s="33"/>
    </row>
    <row r="20" spans="1:8" ht="12.75">
      <c r="A20" s="37"/>
      <c r="B20" s="37"/>
      <c r="C20" s="64"/>
      <c r="D20" s="64"/>
      <c r="E20" s="33"/>
      <c r="F20" s="33"/>
      <c r="G20" s="33"/>
      <c r="H20" s="33"/>
    </row>
    <row r="21" spans="1:7" ht="63.75" customHeight="1">
      <c r="A21" s="65" t="s">
        <v>50</v>
      </c>
      <c r="B21" s="65" t="s">
        <v>59</v>
      </c>
      <c r="C21" s="65" t="s">
        <v>78</v>
      </c>
      <c r="D21" s="65" t="s">
        <v>79</v>
      </c>
      <c r="E21" s="66" t="s">
        <v>51</v>
      </c>
      <c r="F21" s="65" t="s">
        <v>80</v>
      </c>
      <c r="G21" s="67"/>
    </row>
    <row r="22" spans="1:8" ht="15">
      <c r="A22" s="68">
        <v>1</v>
      </c>
      <c r="B22" s="69">
        <v>1752.0000000000036</v>
      </c>
      <c r="C22" s="69">
        <v>29841.24</v>
      </c>
      <c r="D22" s="69">
        <v>29557.61</v>
      </c>
      <c r="E22" s="69">
        <v>7433.52</v>
      </c>
      <c r="F22" s="69">
        <f>B22+C22-D22</f>
        <v>2035.6300000000047</v>
      </c>
      <c r="G22" s="70"/>
      <c r="H22" s="33"/>
    </row>
    <row r="23" spans="1:8" ht="15">
      <c r="A23" s="71"/>
      <c r="B23" s="70"/>
      <c r="C23" s="70"/>
      <c r="D23" s="70"/>
      <c r="E23" s="70"/>
      <c r="F23" s="70"/>
      <c r="G23" s="70"/>
      <c r="H23" s="33"/>
    </row>
    <row r="24" spans="1:5" ht="90">
      <c r="A24" s="65" t="s">
        <v>50</v>
      </c>
      <c r="B24" s="65" t="s">
        <v>60</v>
      </c>
      <c r="C24" s="65" t="s">
        <v>81</v>
      </c>
      <c r="D24" s="65" t="s">
        <v>52</v>
      </c>
      <c r="E24" s="65" t="s">
        <v>82</v>
      </c>
    </row>
    <row r="25" spans="1:8" ht="15">
      <c r="A25" s="68">
        <v>1</v>
      </c>
      <c r="B25" s="69">
        <v>-7165.860000000001</v>
      </c>
      <c r="C25" s="69">
        <f>+D22+E22</f>
        <v>36991.130000000005</v>
      </c>
      <c r="D25" s="69">
        <v>88800</v>
      </c>
      <c r="E25" s="69">
        <f>+B25+C25-D25</f>
        <v>-58974.729999999996</v>
      </c>
      <c r="F25" s="70"/>
      <c r="G25" s="70"/>
      <c r="H25" s="33"/>
    </row>
    <row r="26" spans="1:8" ht="12.75">
      <c r="A26" s="37"/>
      <c r="B26" s="37"/>
      <c r="C26" s="64"/>
      <c r="D26" s="64"/>
      <c r="E26" s="33"/>
      <c r="F26" s="33"/>
      <c r="G26" s="33"/>
      <c r="H26" s="33"/>
    </row>
    <row r="29" ht="12.75">
      <c r="E29" s="72"/>
    </row>
    <row r="30" ht="12.75">
      <c r="E30" s="72"/>
    </row>
    <row r="31" ht="12.75">
      <c r="E31" s="72"/>
    </row>
    <row r="32" ht="12.75">
      <c r="E32" s="72"/>
    </row>
    <row r="33" ht="12.75">
      <c r="E33" s="72"/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2011-03-25T07:37:29Z</dcterms:created>
  <dcterms:modified xsi:type="dcterms:W3CDTF">2013-04-16T12:29:24Z</dcterms:modified>
  <cp:category/>
  <cp:version/>
  <cp:contentType/>
  <cp:contentStatus/>
</cp:coreProperties>
</file>