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17" i="2"/>
  <c r="F45" i="1" l="1"/>
  <c r="D45" i="1"/>
  <c r="H44" i="1"/>
  <c r="G44" i="1"/>
  <c r="H43" i="1"/>
  <c r="G43" i="1"/>
  <c r="G42" i="1"/>
  <c r="E42" i="1"/>
  <c r="E45" i="1" s="1"/>
  <c r="H41" i="1"/>
  <c r="G41" i="1"/>
  <c r="H40" i="1"/>
  <c r="H39" i="1"/>
  <c r="G39" i="1"/>
  <c r="H38" i="1"/>
  <c r="H37" i="1"/>
  <c r="H36" i="1"/>
  <c r="G36" i="1"/>
  <c r="G45" i="1" s="1"/>
  <c r="G33" i="1"/>
  <c r="D33" i="1"/>
  <c r="G32" i="1"/>
  <c r="F32" i="1"/>
  <c r="H32" i="1" s="1"/>
  <c r="E32" i="1"/>
  <c r="G31" i="1"/>
  <c r="F31" i="1"/>
  <c r="H31" i="1" s="1"/>
  <c r="E31" i="1"/>
  <c r="F30" i="1"/>
  <c r="F33" i="1" s="1"/>
  <c r="E30" i="1"/>
  <c r="H30" i="1" s="1"/>
  <c r="E29" i="1"/>
  <c r="H29" i="1" s="1"/>
  <c r="E28" i="1"/>
  <c r="H28" i="1" s="1"/>
  <c r="H33" i="1" s="1"/>
  <c r="H45" i="1" l="1"/>
  <c r="H49" i="1" s="1"/>
  <c r="H42" i="1"/>
  <c r="E33" i="1"/>
</calcChain>
</file>

<file path=xl/sharedStrings.xml><?xml version="1.0" encoding="utf-8"?>
<sst xmlns="http://schemas.openxmlformats.org/spreadsheetml/2006/main" count="74" uniqueCount="67">
  <si>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</si>
  <si>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</si>
  <si>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</si>
  <si>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10/2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</si>
  <si>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</si>
  <si>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</si>
  <si>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</si>
  <si>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</si>
  <si>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</si>
  <si>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</si>
  <si>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</si>
  <si>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</si>
  <si>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</si>
  <si>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</si>
  <si>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</si>
  <si>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</si>
  <si>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</si>
  <si>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</si>
  <si>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</si>
  <si>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</si>
  <si>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</si>
  <si>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</si>
  <si>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Н/2011-91 от 01.01.2011г.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</si>
  <si>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</si>
  <si>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</si>
  <si>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</si>
  <si>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</si>
  <si>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</si>
  <si>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</si>
  <si>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</si>
  <si>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</si>
  <si>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</si>
  <si>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</si>
  <si>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</si>
  <si>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</si>
  <si>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</si>
  <si>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</si>
  <si>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</si>
  <si>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</si>
  <si>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</si>
  <si>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2832.00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</si>
  <si>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</si>
  <si>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</si>
  <si>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</si>
  <si>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</si>
  <si>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</si>
  <si>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</si>
  <si>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10/2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</si>
  <si>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</si>
  <si>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</si>
  <si>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</si>
  <si>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</si>
  <si>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</si>
  <si>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</si>
  <si>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</si>
  <si>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</si>
  <si>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</si>
  <si>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</si>
  <si>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144,60 </t>
    </r>
    <r>
      <rPr>
        <sz val="10"/>
        <rFont val="Arial Cyr"/>
        <charset val="204"/>
      </rPr>
      <t>тыс.рублей, в том числе:</t>
    </r>
  </si>
  <si>
    <t>ремонт цо, гвс, хвс - 4,44 т.р.</t>
  </si>
  <si>
    <t>герметизация швов - 123,97 т.р.</t>
  </si>
  <si>
    <t>ремонт узла учета ХВС - 3,55 т.р.</t>
  </si>
  <si>
    <t>аварийное обслуживание - 3,48 т.р.</t>
  </si>
  <si>
    <t>восстановление пандуса и съезда для мус.баков - 8,31 т.р.</t>
  </si>
  <si>
    <t>установка навесного замка - 0,20 т.р.</t>
  </si>
  <si>
    <t>окраска мусорных баков - 0,29 т.р.</t>
  </si>
  <si>
    <t>прочие - 0,36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</si>
</sst>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1" zoomScaleNormal="100" workbookViewId="0">
      <selection activeCell="D49" sqref="D4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27" style="33" customWidth="1"/>
    <col min="4" max="4" width="15.140625" style="33" customWidth="1"/>
    <col min="5" max="5" width="11.5703125" style="33" customWidth="1"/>
    <col min="6" max="6" width="12.42578125" style="33" customWidth="1"/>
    <col min="7" max="7" width="11.85546875" style="33" customWidth="1"/>
    <col min="8" max="8" width="15.7109375" style="33" customWidth="1"/>
    <col min="9" max="9" width="18.140625" style="33" customWidth="1"/>
    <col min="10" max="10" width="12.28515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3" t="s">
        <v>1</v>
      </c>
      <c r="D22" s="43"/>
      <c r="E22" s="43"/>
      <c r="F22" s="43"/>
      <c r="G22" s="43"/>
      <c r="H22" s="43"/>
      <c r="I22" s="43"/>
    </row>
    <row r="23" spans="3:9" x14ac:dyDescent="0.2">
      <c r="C23" s="44" t="s">
        <v>2</v>
      </c>
      <c r="D23" s="44"/>
      <c r="E23" s="44"/>
      <c r="F23" s="44"/>
      <c r="G23" s="44"/>
      <c r="H23" s="44"/>
      <c r="I23" s="44"/>
    </row>
    <row r="24" spans="3:9" x14ac:dyDescent="0.2">
      <c r="C24" s="44" t="s">
        <v>3</v>
      </c>
      <c r="D24" s="44"/>
      <c r="E24" s="44"/>
      <c r="F24" s="44"/>
      <c r="G24" s="44"/>
      <c r="H24" s="44"/>
      <c r="I24" s="44"/>
    </row>
    <row r="25" spans="3:9" ht="6" customHeight="1" thickBot="1" x14ac:dyDescent="0.25">
      <c r="C25" s="45"/>
      <c r="D25" s="45"/>
      <c r="E25" s="45"/>
      <c r="F25" s="45"/>
      <c r="G25" s="45"/>
      <c r="H25" s="45"/>
      <c r="I25" s="45"/>
    </row>
    <row r="26" spans="3:9" ht="37.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46" t="s">
        <v>11</v>
      </c>
      <c r="D27" s="36"/>
      <c r="E27" s="36"/>
      <c r="F27" s="36"/>
      <c r="G27" s="36"/>
      <c r="H27" s="36"/>
      <c r="I27" s="47"/>
    </row>
    <row r="28" spans="3:9" ht="13.5" customHeight="1" thickBot="1" x14ac:dyDescent="0.25">
      <c r="C28" s="12" t="s">
        <v>12</v>
      </c>
      <c r="D28" s="13">
        <v>215433.26</v>
      </c>
      <c r="E28" s="14">
        <f>1810722.93-26815.67</f>
        <v>1783907.26</v>
      </c>
      <c r="F28" s="14">
        <v>1719328.03</v>
      </c>
      <c r="G28" s="14">
        <v>1870285.22</v>
      </c>
      <c r="H28" s="14">
        <f>+D28+E28-F28</f>
        <v>280012.49</v>
      </c>
      <c r="I28" s="48" t="s">
        <v>13</v>
      </c>
    </row>
    <row r="29" spans="3:9" ht="13.5" customHeight="1" thickBot="1" x14ac:dyDescent="0.25">
      <c r="C29" s="12" t="s">
        <v>14</v>
      </c>
      <c r="D29" s="13">
        <v>129667.52</v>
      </c>
      <c r="E29" s="15">
        <f>1038973.74-46800.58</f>
        <v>992173.16</v>
      </c>
      <c r="F29" s="15">
        <v>978153.23</v>
      </c>
      <c r="G29" s="14">
        <v>1024819.54</v>
      </c>
      <c r="H29" s="14">
        <f>+D29+E29-F29</f>
        <v>143687.44999999995</v>
      </c>
      <c r="I29" s="49"/>
    </row>
    <row r="30" spans="3:9" ht="13.5" customHeight="1" thickBot="1" x14ac:dyDescent="0.25">
      <c r="C30" s="12" t="s">
        <v>15</v>
      </c>
      <c r="D30" s="13">
        <v>54417.36</v>
      </c>
      <c r="E30" s="15">
        <f>437729.11-18945.26</f>
        <v>418783.85</v>
      </c>
      <c r="F30" s="15">
        <f>418603.34+881.76</f>
        <v>419485.10000000003</v>
      </c>
      <c r="G30" s="14">
        <v>444159.62</v>
      </c>
      <c r="H30" s="14">
        <f>+D30+E30-F30</f>
        <v>53716.109999999928</v>
      </c>
      <c r="I30" s="49"/>
    </row>
    <row r="31" spans="3:9" ht="13.5" customHeight="1" thickBot="1" x14ac:dyDescent="0.25">
      <c r="C31" s="12" t="s">
        <v>16</v>
      </c>
      <c r="D31" s="13">
        <v>33159.24</v>
      </c>
      <c r="E31" s="15">
        <f>114336.12-4426.47+153678.18-5592.96</f>
        <v>257994.86999999997</v>
      </c>
      <c r="F31" s="15">
        <f>108361.75+147847.4+297</f>
        <v>256506.15</v>
      </c>
      <c r="G31" s="14">
        <f>+E31</f>
        <v>257994.86999999997</v>
      </c>
      <c r="H31" s="14">
        <f>+D31+E31-F31</f>
        <v>34647.959999999992</v>
      </c>
      <c r="I31" s="49"/>
    </row>
    <row r="32" spans="3:9" ht="13.5" customHeight="1" thickBot="1" x14ac:dyDescent="0.25">
      <c r="C32" s="12" t="s">
        <v>17</v>
      </c>
      <c r="D32" s="13">
        <v>909.22</v>
      </c>
      <c r="E32" s="15">
        <f>27688+9852.11</f>
        <v>37540.11</v>
      </c>
      <c r="F32" s="15">
        <f>26174.47+44.29+10256.03+9.02</f>
        <v>36483.81</v>
      </c>
      <c r="G32" s="14">
        <f>+E32+67059.36</f>
        <v>104599.47</v>
      </c>
      <c r="H32" s="14">
        <f>+D32+E32-F32</f>
        <v>1965.5200000000041</v>
      </c>
      <c r="I32" s="50"/>
    </row>
    <row r="33" spans="3:10" ht="13.5" customHeight="1" thickBot="1" x14ac:dyDescent="0.25">
      <c r="C33" s="12" t="s">
        <v>18</v>
      </c>
      <c r="D33" s="16">
        <f>SUM(D28:D32)</f>
        <v>433586.6</v>
      </c>
      <c r="E33" s="16">
        <f>SUM(E28:E32)</f>
        <v>3490399.25</v>
      </c>
      <c r="F33" s="16">
        <f>SUM(F28:F32)</f>
        <v>3409956.32</v>
      </c>
      <c r="G33" s="16">
        <f>SUM(G28:G32)</f>
        <v>3701858.72</v>
      </c>
      <c r="H33" s="16">
        <f>SUM(H28:H32)</f>
        <v>514029.52999999991</v>
      </c>
      <c r="I33" s="17"/>
    </row>
    <row r="34" spans="3:10" ht="13.5" customHeight="1" thickBot="1" x14ac:dyDescent="0.25">
      <c r="C34" s="36" t="s">
        <v>19</v>
      </c>
      <c r="D34" s="36"/>
      <c r="E34" s="36"/>
      <c r="F34" s="36"/>
      <c r="G34" s="36"/>
      <c r="H34" s="36"/>
      <c r="I34" s="36"/>
    </row>
    <row r="35" spans="3:10" ht="38.25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141866.95000000001</v>
      </c>
      <c r="E36" s="21">
        <v>1340961.6499999999</v>
      </c>
      <c r="F36" s="21">
        <v>1327314.57</v>
      </c>
      <c r="G36" s="21">
        <f>+E36</f>
        <v>1340961.6499999999</v>
      </c>
      <c r="H36" s="21">
        <f>+D36+E36-F36</f>
        <v>155514.0299999998</v>
      </c>
      <c r="I36" s="37" t="s">
        <v>22</v>
      </c>
    </row>
    <row r="37" spans="3:10" ht="24.95" customHeight="1" thickBot="1" x14ac:dyDescent="0.25">
      <c r="C37" s="12" t="s">
        <v>23</v>
      </c>
      <c r="D37" s="13">
        <v>26903.54</v>
      </c>
      <c r="E37" s="14">
        <v>261537.06</v>
      </c>
      <c r="F37" s="14">
        <v>258722.11</v>
      </c>
      <c r="G37" s="21">
        <v>144601.20000000001</v>
      </c>
      <c r="H37" s="21">
        <f t="shared" ref="H37:H44" si="0">+D37+E37-F37</f>
        <v>29718.489999999991</v>
      </c>
      <c r="I37" s="38"/>
      <c r="J37" s="22"/>
    </row>
    <row r="38" spans="3:10" ht="13.5" hidden="1" customHeight="1" x14ac:dyDescent="0.2">
      <c r="C38" s="18" t="s">
        <v>24</v>
      </c>
      <c r="D38" s="23">
        <v>0</v>
      </c>
      <c r="E38" s="14"/>
      <c r="F38" s="14"/>
      <c r="G38" s="21"/>
      <c r="H38" s="21">
        <f t="shared" si="0"/>
        <v>0</v>
      </c>
      <c r="I38" s="24"/>
    </row>
    <row r="39" spans="3:10" ht="23.25" customHeight="1" thickBot="1" x14ac:dyDescent="0.25">
      <c r="C39" s="12" t="s">
        <v>25</v>
      </c>
      <c r="D39" s="13">
        <v>19492.8</v>
      </c>
      <c r="E39" s="14">
        <v>192201.1</v>
      </c>
      <c r="F39" s="14">
        <v>190074.18</v>
      </c>
      <c r="G39" s="21">
        <f>+E39</f>
        <v>192201.1</v>
      </c>
      <c r="H39" s="21">
        <f t="shared" si="0"/>
        <v>21619.72</v>
      </c>
      <c r="I39" s="24" t="s">
        <v>26</v>
      </c>
    </row>
    <row r="40" spans="3:10" ht="13.5" customHeight="1" thickBot="1" x14ac:dyDescent="0.25">
      <c r="C40" s="12" t="s">
        <v>27</v>
      </c>
      <c r="D40" s="13">
        <v>29955.32</v>
      </c>
      <c r="E40" s="14">
        <v>284519.03000000003</v>
      </c>
      <c r="F40" s="14">
        <v>281594.42</v>
      </c>
      <c r="G40" s="21">
        <v>306708.78999999998</v>
      </c>
      <c r="H40" s="21">
        <f t="shared" si="0"/>
        <v>32879.930000000051</v>
      </c>
      <c r="I40" s="25" t="s">
        <v>28</v>
      </c>
    </row>
    <row r="41" spans="3:10" ht="27" customHeight="1" thickBot="1" x14ac:dyDescent="0.25">
      <c r="C41" s="12" t="s">
        <v>29</v>
      </c>
      <c r="D41" s="13">
        <v>1431.18</v>
      </c>
      <c r="E41" s="15">
        <v>13473.6</v>
      </c>
      <c r="F41" s="15">
        <v>13418.1</v>
      </c>
      <c r="G41" s="21">
        <f>+E41</f>
        <v>13473.6</v>
      </c>
      <c r="H41" s="21">
        <f t="shared" si="0"/>
        <v>1486.6800000000003</v>
      </c>
      <c r="I41" s="25" t="s">
        <v>30</v>
      </c>
    </row>
    <row r="42" spans="3:10" ht="13.5" customHeight="1" thickBot="1" x14ac:dyDescent="0.25">
      <c r="C42" s="18" t="s">
        <v>31</v>
      </c>
      <c r="D42" s="13">
        <v>20607.13</v>
      </c>
      <c r="E42" s="15">
        <f>171640.36-801.21</f>
        <v>170839.15</v>
      </c>
      <c r="F42" s="15">
        <v>167236.10999999999</v>
      </c>
      <c r="G42" s="21">
        <f>+E42</f>
        <v>170839.15</v>
      </c>
      <c r="H42" s="21">
        <f t="shared" si="0"/>
        <v>24210.170000000013</v>
      </c>
      <c r="I42" s="24"/>
    </row>
    <row r="43" spans="3:10" ht="13.5" customHeight="1" thickBot="1" x14ac:dyDescent="0.25">
      <c r="C43" s="12" t="s">
        <v>32</v>
      </c>
      <c r="D43" s="13">
        <v>3750.64</v>
      </c>
      <c r="E43" s="15">
        <v>35667.96</v>
      </c>
      <c r="F43" s="15">
        <v>35456.92</v>
      </c>
      <c r="G43" s="21">
        <f>+E43</f>
        <v>35667.96</v>
      </c>
      <c r="H43" s="21">
        <f t="shared" si="0"/>
        <v>3961.6800000000003</v>
      </c>
      <c r="I43" s="25" t="s">
        <v>33</v>
      </c>
    </row>
    <row r="44" spans="3:10" ht="13.5" customHeight="1" thickBot="1" x14ac:dyDescent="0.25">
      <c r="C44" s="12" t="s">
        <v>34</v>
      </c>
      <c r="D44" s="13">
        <v>0</v>
      </c>
      <c r="E44" s="15">
        <v>4183.8</v>
      </c>
      <c r="F44" s="15">
        <v>4183.8</v>
      </c>
      <c r="G44" s="14">
        <f>E44</f>
        <v>4183.8</v>
      </c>
      <c r="H44" s="15">
        <f t="shared" si="0"/>
        <v>0</v>
      </c>
      <c r="I44" s="25"/>
    </row>
    <row r="45" spans="3:10" s="27" customFormat="1" ht="13.5" customHeight="1" thickBot="1" x14ac:dyDescent="0.25">
      <c r="C45" s="12" t="s">
        <v>18</v>
      </c>
      <c r="D45" s="16">
        <f>SUM(D36:D44)</f>
        <v>244007.56000000003</v>
      </c>
      <c r="E45" s="16">
        <f>SUM(E36:E44)</f>
        <v>2303383.35</v>
      </c>
      <c r="F45" s="16">
        <f>SUM(F36:F44)</f>
        <v>2278000.21</v>
      </c>
      <c r="G45" s="16">
        <f>SUM(G36:G44)</f>
        <v>2208637.25</v>
      </c>
      <c r="H45" s="16">
        <f>SUM(H36:H44)</f>
        <v>269390.69999999984</v>
      </c>
      <c r="I45" s="26"/>
    </row>
    <row r="46" spans="3:10" ht="13.5" customHeight="1" thickBot="1" x14ac:dyDescent="0.25">
      <c r="C46" s="39" t="s">
        <v>35</v>
      </c>
      <c r="D46" s="39"/>
      <c r="E46" s="39"/>
      <c r="F46" s="39"/>
      <c r="G46" s="39"/>
      <c r="H46" s="39"/>
      <c r="I46" s="39"/>
    </row>
    <row r="47" spans="3:10" ht="26.25" customHeight="1" thickBot="1" x14ac:dyDescent="0.25">
      <c r="C47" s="28" t="s">
        <v>36</v>
      </c>
      <c r="D47" s="40" t="s">
        <v>37</v>
      </c>
      <c r="E47" s="41"/>
      <c r="F47" s="41"/>
      <c r="G47" s="41"/>
      <c r="H47" s="42"/>
      <c r="I47" s="29" t="s">
        <v>38</v>
      </c>
    </row>
    <row r="48" spans="3:10" ht="26.25" customHeight="1" thickBot="1" x14ac:dyDescent="0.25">
      <c r="C48" s="28" t="s">
        <v>39</v>
      </c>
      <c r="D48" s="40" t="s">
        <v>40</v>
      </c>
      <c r="E48" s="41"/>
      <c r="F48" s="41"/>
      <c r="G48" s="41"/>
      <c r="H48" s="42"/>
      <c r="I48" s="30" t="s">
        <v>41</v>
      </c>
    </row>
    <row r="49" spans="3:8" ht="14.25" customHeight="1" x14ac:dyDescent="0.3">
      <c r="C49" s="31" t="s">
        <v>42</v>
      </c>
      <c r="D49" s="31"/>
      <c r="E49" s="31"/>
      <c r="F49" s="31"/>
      <c r="G49" s="31"/>
      <c r="H49" s="32">
        <f>+H33+H45</f>
        <v>783420.22999999975</v>
      </c>
    </row>
    <row r="50" spans="3:8" ht="15" x14ac:dyDescent="0.25">
      <c r="C50" s="34" t="s">
        <v>43</v>
      </c>
      <c r="D50" s="34"/>
    </row>
    <row r="51" spans="3:8" ht="12.75" customHeight="1" x14ac:dyDescent="0.2">
      <c r="C51" s="35" t="s">
        <v>44</v>
      </c>
    </row>
    <row r="52" spans="3:8" ht="12.75" customHeight="1" x14ac:dyDescent="0.2"/>
  </sheetData>
  <mergeCells count="11">
    <mergeCell ref="I28:I32"/>
    <mergeCell ref="C22:I22"/>
    <mergeCell ref="C23:I23"/>
    <mergeCell ref="C24:I24"/>
    <mergeCell ref="C25:I25"/>
    <mergeCell ref="C27:I27"/>
    <mergeCell ref="C34:I34"/>
    <mergeCell ref="I36:I37"/>
    <mergeCell ref="C46:I46"/>
    <mergeCell ref="D47:H47"/>
    <mergeCell ref="D48:H48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0" zoomScaleNormal="100" zoomScaleSheetLayoutView="120" workbookViewId="0">
      <selection activeCell="D29" sqref="D29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710937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4" width="15.140625" style="52" customWidth="1"/>
    <col min="265" max="265" width="13.710937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0" width="15.140625" style="52" customWidth="1"/>
    <col min="521" max="521" width="13.710937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6" width="15.140625" style="52" customWidth="1"/>
    <col min="777" max="777" width="13.710937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2" width="15.140625" style="52" customWidth="1"/>
    <col min="1033" max="1033" width="13.710937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8" width="15.140625" style="52" customWidth="1"/>
    <col min="1289" max="1289" width="13.710937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4" width="15.140625" style="52" customWidth="1"/>
    <col min="1545" max="1545" width="13.710937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0" width="15.140625" style="52" customWidth="1"/>
    <col min="1801" max="1801" width="13.710937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6" width="15.140625" style="52" customWidth="1"/>
    <col min="2057" max="2057" width="13.710937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2" width="15.140625" style="52" customWidth="1"/>
    <col min="2313" max="2313" width="13.710937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8" width="15.140625" style="52" customWidth="1"/>
    <col min="2569" max="2569" width="13.710937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4" width="15.140625" style="52" customWidth="1"/>
    <col min="2825" max="2825" width="13.710937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0" width="15.140625" style="52" customWidth="1"/>
    <col min="3081" max="3081" width="13.710937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6" width="15.140625" style="52" customWidth="1"/>
    <col min="3337" max="3337" width="13.710937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2" width="15.140625" style="52" customWidth="1"/>
    <col min="3593" max="3593" width="13.710937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8" width="15.140625" style="52" customWidth="1"/>
    <col min="3849" max="3849" width="13.710937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4" width="15.140625" style="52" customWidth="1"/>
    <col min="4105" max="4105" width="13.710937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0" width="15.140625" style="52" customWidth="1"/>
    <col min="4361" max="4361" width="13.710937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6" width="15.140625" style="52" customWidth="1"/>
    <col min="4617" max="4617" width="13.710937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2" width="15.140625" style="52" customWidth="1"/>
    <col min="4873" max="4873" width="13.710937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8" width="15.140625" style="52" customWidth="1"/>
    <col min="5129" max="5129" width="13.710937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4" width="15.140625" style="52" customWidth="1"/>
    <col min="5385" max="5385" width="13.710937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0" width="15.140625" style="52" customWidth="1"/>
    <col min="5641" max="5641" width="13.710937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6" width="15.140625" style="52" customWidth="1"/>
    <col min="5897" max="5897" width="13.710937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2" width="15.140625" style="52" customWidth="1"/>
    <col min="6153" max="6153" width="13.710937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8" width="15.140625" style="52" customWidth="1"/>
    <col min="6409" max="6409" width="13.710937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4" width="15.140625" style="52" customWidth="1"/>
    <col min="6665" max="6665" width="13.710937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0" width="15.140625" style="52" customWidth="1"/>
    <col min="6921" max="6921" width="13.710937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6" width="15.140625" style="52" customWidth="1"/>
    <col min="7177" max="7177" width="13.710937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2" width="15.140625" style="52" customWidth="1"/>
    <col min="7433" max="7433" width="13.710937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8" width="15.140625" style="52" customWidth="1"/>
    <col min="7689" max="7689" width="13.710937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4" width="15.140625" style="52" customWidth="1"/>
    <col min="7945" max="7945" width="13.710937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0" width="15.140625" style="52" customWidth="1"/>
    <col min="8201" max="8201" width="13.710937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6" width="15.140625" style="52" customWidth="1"/>
    <col min="8457" max="8457" width="13.710937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2" width="15.140625" style="52" customWidth="1"/>
    <col min="8713" max="8713" width="13.710937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8" width="15.140625" style="52" customWidth="1"/>
    <col min="8969" max="8969" width="13.710937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4" width="15.140625" style="52" customWidth="1"/>
    <col min="9225" max="9225" width="13.710937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0" width="15.140625" style="52" customWidth="1"/>
    <col min="9481" max="9481" width="13.710937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6" width="15.140625" style="52" customWidth="1"/>
    <col min="9737" max="9737" width="13.710937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2" width="15.140625" style="52" customWidth="1"/>
    <col min="9993" max="9993" width="13.710937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8" width="15.140625" style="52" customWidth="1"/>
    <col min="10249" max="10249" width="13.710937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4" width="15.140625" style="52" customWidth="1"/>
    <col min="10505" max="10505" width="13.710937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0" width="15.140625" style="52" customWidth="1"/>
    <col min="10761" max="10761" width="13.710937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6" width="15.140625" style="52" customWidth="1"/>
    <col min="11017" max="11017" width="13.710937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2" width="15.140625" style="52" customWidth="1"/>
    <col min="11273" max="11273" width="13.710937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8" width="15.140625" style="52" customWidth="1"/>
    <col min="11529" max="11529" width="13.710937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4" width="15.140625" style="52" customWidth="1"/>
    <col min="11785" max="11785" width="13.710937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0" width="15.140625" style="52" customWidth="1"/>
    <col min="12041" max="12041" width="13.710937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6" width="15.140625" style="52" customWidth="1"/>
    <col min="12297" max="12297" width="13.710937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2" width="15.140625" style="52" customWidth="1"/>
    <col min="12553" max="12553" width="13.710937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8" width="15.140625" style="52" customWidth="1"/>
    <col min="12809" max="12809" width="13.710937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4" width="15.140625" style="52" customWidth="1"/>
    <col min="13065" max="13065" width="13.710937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0" width="15.140625" style="52" customWidth="1"/>
    <col min="13321" max="13321" width="13.710937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6" width="15.140625" style="52" customWidth="1"/>
    <col min="13577" max="13577" width="13.710937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2" width="15.140625" style="52" customWidth="1"/>
    <col min="13833" max="13833" width="13.710937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8" width="15.140625" style="52" customWidth="1"/>
    <col min="14089" max="14089" width="13.710937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4" width="15.140625" style="52" customWidth="1"/>
    <col min="14345" max="14345" width="13.710937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0" width="15.140625" style="52" customWidth="1"/>
    <col min="14601" max="14601" width="13.710937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6" width="15.140625" style="52" customWidth="1"/>
    <col min="14857" max="14857" width="13.710937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2" width="15.140625" style="52" customWidth="1"/>
    <col min="15113" max="15113" width="13.710937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8" width="15.140625" style="52" customWidth="1"/>
    <col min="15369" max="15369" width="13.710937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4" width="15.140625" style="52" customWidth="1"/>
    <col min="15625" max="15625" width="13.710937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0" width="15.140625" style="52" customWidth="1"/>
    <col min="15881" max="15881" width="13.710937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6" width="15.140625" style="52" customWidth="1"/>
    <col min="16137" max="16137" width="13.7109375" style="52" customWidth="1"/>
    <col min="16138" max="16384" width="9.140625" style="52"/>
  </cols>
  <sheetData>
    <row r="13" spans="1:9" x14ac:dyDescent="0.25">
      <c r="A13" s="51" t="s">
        <v>45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46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47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48</v>
      </c>
      <c r="B16" s="53" t="s">
        <v>49</v>
      </c>
      <c r="C16" s="53" t="s">
        <v>50</v>
      </c>
      <c r="D16" s="53" t="s">
        <v>51</v>
      </c>
      <c r="E16" s="53" t="s">
        <v>52</v>
      </c>
      <c r="F16" s="54" t="s">
        <v>53</v>
      </c>
      <c r="G16" s="54" t="s">
        <v>54</v>
      </c>
      <c r="H16" s="53" t="s">
        <v>55</v>
      </c>
      <c r="I16" s="53" t="s">
        <v>56</v>
      </c>
    </row>
    <row r="17" spans="1:9" x14ac:dyDescent="0.25">
      <c r="A17" s="55" t="s">
        <v>57</v>
      </c>
      <c r="B17" s="56">
        <v>-146.50472000000002</v>
      </c>
      <c r="C17" s="56"/>
      <c r="D17" s="56">
        <v>261.53706</v>
      </c>
      <c r="E17" s="56">
        <v>258.72210999999999</v>
      </c>
      <c r="F17" s="56">
        <f>4.16+2.832</f>
        <v>6.992</v>
      </c>
      <c r="G17" s="56">
        <v>144.60120000000001</v>
      </c>
      <c r="H17" s="56">
        <v>29.718489999999999</v>
      </c>
      <c r="I17" s="56">
        <f>B17+D17+F17-G17</f>
        <v>-22.576860000000025</v>
      </c>
    </row>
    <row r="19" spans="1:9" x14ac:dyDescent="0.25">
      <c r="A19" s="52" t="s">
        <v>58</v>
      </c>
    </row>
    <row r="20" spans="1:9" x14ac:dyDescent="0.25">
      <c r="A20" s="52" t="s">
        <v>59</v>
      </c>
    </row>
    <row r="21" spans="1:9" x14ac:dyDescent="0.25">
      <c r="A21" s="52" t="s">
        <v>60</v>
      </c>
    </row>
    <row r="22" spans="1:9" x14ac:dyDescent="0.25">
      <c r="A22" s="52" t="s">
        <v>61</v>
      </c>
    </row>
    <row r="23" spans="1:9" x14ac:dyDescent="0.25">
      <c r="A23" s="52" t="s">
        <v>62</v>
      </c>
    </row>
    <row r="24" spans="1:9" x14ac:dyDescent="0.25">
      <c r="A24" s="52" t="s">
        <v>63</v>
      </c>
    </row>
    <row r="25" spans="1:9" x14ac:dyDescent="0.25">
      <c r="A25" s="52" t="s">
        <v>64</v>
      </c>
    </row>
    <row r="26" spans="1:9" x14ac:dyDescent="0.25">
      <c r="A26" s="52" t="s">
        <v>65</v>
      </c>
    </row>
    <row r="27" spans="1:9" x14ac:dyDescent="0.25">
      <c r="A27" s="57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2015-03-31T14:00:13Z</dcterms:created>
  <dcterms:modified xsi:type="dcterms:W3CDTF">2015-04-20T12:29:17Z</dcterms:modified>
</cp:coreProperties>
</file>