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E24" i="3" s="1"/>
  <c r="F21" i="3"/>
  <c r="H17" i="3"/>
  <c r="F17" i="3"/>
  <c r="D24" i="3" s="1"/>
  <c r="F14" i="3"/>
  <c r="E14" i="3"/>
  <c r="E17" i="3" s="1"/>
  <c r="G12" i="3"/>
  <c r="G11" i="3"/>
  <c r="G14" i="3" s="1"/>
  <c r="G17" i="3" s="1"/>
  <c r="G10" i="3"/>
  <c r="I17" i="2" l="1"/>
  <c r="F45" i="1" l="1"/>
  <c r="E45" i="1"/>
  <c r="D45" i="1"/>
  <c r="H44" i="1"/>
  <c r="G44" i="1"/>
  <c r="H43" i="1"/>
  <c r="G43" i="1"/>
  <c r="E43" i="1"/>
  <c r="H42" i="1"/>
  <c r="G42" i="1"/>
  <c r="H41" i="1"/>
  <c r="H40" i="1"/>
  <c r="G40" i="1"/>
  <c r="H39" i="1"/>
  <c r="H38" i="1"/>
  <c r="H45" i="1" s="1"/>
  <c r="H37" i="1"/>
  <c r="G37" i="1"/>
  <c r="G45" i="1" s="1"/>
  <c r="D34" i="1"/>
  <c r="H33" i="1"/>
  <c r="F33" i="1"/>
  <c r="E33" i="1"/>
  <c r="G33" i="1" s="1"/>
  <c r="H32" i="1"/>
  <c r="F32" i="1"/>
  <c r="E32" i="1"/>
  <c r="G32" i="1" s="1"/>
  <c r="G34" i="1" s="1"/>
  <c r="H31" i="1"/>
  <c r="F31" i="1"/>
  <c r="F34" i="1" s="1"/>
  <c r="E31" i="1"/>
  <c r="E30" i="1"/>
  <c r="H30" i="1" s="1"/>
  <c r="E29" i="1"/>
  <c r="H29" i="1" s="1"/>
  <c r="H34" i="1" l="1"/>
  <c r="H48" i="1" s="1"/>
  <c r="E34" i="1"/>
</calcChain>
</file>

<file path=xl/sharedStrings.xml><?xml version="1.0" encoding="utf-8"?>
<sst xmlns="http://schemas.openxmlformats.org/spreadsheetml/2006/main" count="113" uniqueCount="103">
  <si>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</si>
  <si>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</si>
  <si>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</si>
  <si>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Центральная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</si>
  <si>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</si>
  <si>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</si>
  <si>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</si>
  <si>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</si>
  <si>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</si>
  <si>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</si>
  <si>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</si>
  <si>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</si>
  <si>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</si>
  <si>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</si>
  <si>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</si>
  <si>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</si>
  <si>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</si>
  <si>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</si>
  <si>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</si>
  <si>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</si>
  <si>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</si>
  <si>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</si>
  <si>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</si>
  <si>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</si>
  <si>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</si>
  <si>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</si>
  <si>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</si>
  <si>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</si>
  <si>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</si>
  <si>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</si>
  <si>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</si>
  <si>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</si>
  <si>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</si>
  <si>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</si>
  <si>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</si>
  <si>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</si>
  <si>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</si>
  <si>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</si>
  <si>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</si>
  <si>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</si>
  <si>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</si>
  <si>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</si>
  <si>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</si>
  <si>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2 по ул. Центральная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</si>
  <si>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</si>
  <si>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</si>
  <si>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</si>
  <si>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</si>
  <si>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</si>
  <si>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</si>
  <si>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</si>
  <si>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</si>
  <si>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</si>
  <si>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</si>
  <si>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208,90 </t>
    </r>
    <r>
      <rPr>
        <sz val="10"/>
        <rFont val="Arial Cyr"/>
        <charset val="204"/>
      </rPr>
      <t>тыс.рублей, в том числе:</t>
    </r>
  </si>
  <si>
    <t>ремонт узла учета ХВС - 3,55 т.р.</t>
  </si>
  <si>
    <t>ремонт лифтового оборудования - 93,67 т.р.</t>
  </si>
  <si>
    <t>герметизация швов - 15,20 т.р.</t>
  </si>
  <si>
    <t>ремонт ХВС, ЦО, канализации - 9,39 т.р.</t>
  </si>
  <si>
    <t>замена радиаторов - 25,11 т.р.</t>
  </si>
  <si>
    <t>косметический ремонт - 32,26 т.р.</t>
  </si>
  <si>
    <t>восстановление пандусов - 10,39 т.р.</t>
  </si>
  <si>
    <t>ремонт кровли - 8,34 т.р.</t>
  </si>
  <si>
    <t>изготовление и установка метал.двери - 7,20 т.р.</t>
  </si>
  <si>
    <t>установка замков - 1,42 т.р.</t>
  </si>
  <si>
    <t>аварийное обслуживание - 0,58 т.р.</t>
  </si>
  <si>
    <t>смена светильников, розеток, ремонт групповых щитков - 0,89 т.р.</t>
  </si>
  <si>
    <t>прочие - 0,90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</si>
  <si>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Центральная,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</si>
  <si>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</si>
  <si>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</si>
  <si>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</si>
  <si>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</si>
  <si>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</si>
  <si>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</si>
  <si>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</si>
  <si>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</si>
  <si>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</si>
  <si>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</si>
  <si>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</si>
  <si>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</si>
  <si>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</si>
  <si>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</si>
  <si>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</si>
  <si>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</si>
  <si>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д.2</t>
  </si>
  <si>
    <t>установка прибора учета ХВС</t>
  </si>
  <si>
    <t>1 ед.</t>
  </si>
  <si>
    <t>замена стояков ГВС, ХВС и полотенцесушителей</t>
  </si>
  <si>
    <t>95 м.п.</t>
  </si>
  <si>
    <t>замена разводящей магистрали ХВС</t>
  </si>
  <si>
    <t>84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</si>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</sst>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4" fontId="17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17" xfId="0" applyFont="1" applyBorder="1"/>
    <xf numFmtId="0" fontId="21" fillId="0" borderId="17" xfId="0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22" fillId="0" borderId="0" xfId="0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C32" zoomScaleNormal="100" workbookViewId="0">
      <selection activeCell="G34" sqref="G34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0" width="12.28515625" style="2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2.75" customHeight="1" x14ac:dyDescent="0.2">
      <c r="C22" s="7"/>
      <c r="D22" s="7"/>
      <c r="E22" s="8"/>
      <c r="F22" s="8"/>
      <c r="G22" s="8"/>
      <c r="H22" s="8"/>
      <c r="I22" s="8"/>
    </row>
    <row r="23" spans="3:9" ht="14.25" x14ac:dyDescent="0.2">
      <c r="C23" s="48" t="s">
        <v>1</v>
      </c>
      <c r="D23" s="48"/>
      <c r="E23" s="48"/>
      <c r="F23" s="48"/>
      <c r="G23" s="48"/>
      <c r="H23" s="48"/>
      <c r="I23" s="48"/>
    </row>
    <row r="24" spans="3:9" x14ac:dyDescent="0.2">
      <c r="C24" s="49" t="s">
        <v>2</v>
      </c>
      <c r="D24" s="49"/>
      <c r="E24" s="49"/>
      <c r="F24" s="49"/>
      <c r="G24" s="49"/>
      <c r="H24" s="49"/>
      <c r="I24" s="49"/>
    </row>
    <row r="25" spans="3:9" x14ac:dyDescent="0.2">
      <c r="C25" s="49" t="s">
        <v>3</v>
      </c>
      <c r="D25" s="49"/>
      <c r="E25" s="49"/>
      <c r="F25" s="49"/>
      <c r="G25" s="49"/>
      <c r="H25" s="49"/>
      <c r="I25" s="49"/>
    </row>
    <row r="26" spans="3:9" ht="6" customHeight="1" thickBot="1" x14ac:dyDescent="0.25">
      <c r="C26" s="50"/>
      <c r="D26" s="50"/>
      <c r="E26" s="50"/>
      <c r="F26" s="50"/>
      <c r="G26" s="50"/>
      <c r="H26" s="50"/>
      <c r="I26" s="50"/>
    </row>
    <row r="27" spans="3:9" ht="39" customHeight="1" thickBot="1" x14ac:dyDescent="0.25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9" ht="13.5" customHeight="1" thickBot="1" x14ac:dyDescent="0.25">
      <c r="C28" s="51" t="s">
        <v>11</v>
      </c>
      <c r="D28" s="41"/>
      <c r="E28" s="41"/>
      <c r="F28" s="41"/>
      <c r="G28" s="41"/>
      <c r="H28" s="41"/>
      <c r="I28" s="52"/>
    </row>
    <row r="29" spans="3:9" ht="13.5" customHeight="1" thickBot="1" x14ac:dyDescent="0.25">
      <c r="C29" s="12" t="s">
        <v>12</v>
      </c>
      <c r="D29" s="13">
        <v>98889.219999999972</v>
      </c>
      <c r="E29" s="14">
        <f>1659790.26-78621.74</f>
        <v>1581168.52</v>
      </c>
      <c r="F29" s="14">
        <v>1486468.78</v>
      </c>
      <c r="G29" s="14">
        <v>1649316.83</v>
      </c>
      <c r="H29" s="14">
        <f>+D29+E29-F29</f>
        <v>193588.95999999996</v>
      </c>
      <c r="I29" s="53" t="s">
        <v>13</v>
      </c>
    </row>
    <row r="30" spans="3:9" ht="13.5" customHeight="1" thickBot="1" x14ac:dyDescent="0.25">
      <c r="C30" s="12" t="s">
        <v>14</v>
      </c>
      <c r="D30" s="13">
        <v>60722.45000000007</v>
      </c>
      <c r="E30" s="15">
        <f>665931.27-4099.5</f>
        <v>661831.77</v>
      </c>
      <c r="F30" s="15">
        <v>599433.77</v>
      </c>
      <c r="G30" s="14">
        <v>671110.52</v>
      </c>
      <c r="H30" s="14">
        <f>+D30+E30-F30</f>
        <v>123120.45000000007</v>
      </c>
      <c r="I30" s="54"/>
    </row>
    <row r="31" spans="3:9" ht="13.5" customHeight="1" thickBot="1" x14ac:dyDescent="0.25">
      <c r="C31" s="12" t="s">
        <v>15</v>
      </c>
      <c r="D31" s="13">
        <v>16187.930000000109</v>
      </c>
      <c r="E31" s="15">
        <f>354714.27-1579.26</f>
        <v>353135.01</v>
      </c>
      <c r="F31" s="15">
        <f>330808.11+157.42</f>
        <v>330965.52999999997</v>
      </c>
      <c r="G31" s="14">
        <v>368730.56</v>
      </c>
      <c r="H31" s="14">
        <f>+D31+E31-F31</f>
        <v>38357.410000000149</v>
      </c>
      <c r="I31" s="54"/>
    </row>
    <row r="32" spans="3:9" ht="13.5" customHeight="1" thickBot="1" x14ac:dyDescent="0.25">
      <c r="C32" s="12" t="s">
        <v>16</v>
      </c>
      <c r="D32" s="13">
        <v>12404.329999999987</v>
      </c>
      <c r="E32" s="15">
        <f>73266.88-450.71+124532.53-554.44</f>
        <v>196794.26</v>
      </c>
      <c r="F32" s="15">
        <f>65942.22+116138.2+53.03</f>
        <v>182133.44999999998</v>
      </c>
      <c r="G32" s="14">
        <f>+E32</f>
        <v>196794.26</v>
      </c>
      <c r="H32" s="14">
        <f>+D32+E32-F32</f>
        <v>27065.140000000014</v>
      </c>
      <c r="I32" s="54"/>
    </row>
    <row r="33" spans="3:10" ht="13.5" customHeight="1" thickBot="1" x14ac:dyDescent="0.25">
      <c r="C33" s="12" t="s">
        <v>17</v>
      </c>
      <c r="D33" s="13">
        <v>2327.4599999999991</v>
      </c>
      <c r="E33" s="15">
        <f>25845.36+10499.34</f>
        <v>36344.699999999997</v>
      </c>
      <c r="F33" s="15">
        <f>26349.5+12.36+10547.38+9.31</f>
        <v>36918.549999999996</v>
      </c>
      <c r="G33" s="14">
        <f>+E33+32221.16</f>
        <v>68565.86</v>
      </c>
      <c r="H33" s="14">
        <f>+D33+E33-F33</f>
        <v>1753.6100000000006</v>
      </c>
      <c r="I33" s="55"/>
    </row>
    <row r="34" spans="3:10" ht="13.5" customHeight="1" thickBot="1" x14ac:dyDescent="0.25">
      <c r="C34" s="12" t="s">
        <v>18</v>
      </c>
      <c r="D34" s="16">
        <f>SUM(D29:D33)</f>
        <v>190531.39000000013</v>
      </c>
      <c r="E34" s="16">
        <f>SUM(E29:E33)</f>
        <v>2829274.26</v>
      </c>
      <c r="F34" s="16">
        <f>SUM(F29:F33)</f>
        <v>2635920.08</v>
      </c>
      <c r="G34" s="16">
        <f>SUM(G29:G33)</f>
        <v>2954518.03</v>
      </c>
      <c r="H34" s="16">
        <f>SUM(H29:H33)</f>
        <v>383885.57000000018</v>
      </c>
      <c r="I34" s="17"/>
    </row>
    <row r="35" spans="3:10" ht="17.25" customHeight="1" thickBot="1" x14ac:dyDescent="0.25">
      <c r="C35" s="41" t="s">
        <v>19</v>
      </c>
      <c r="D35" s="41"/>
      <c r="E35" s="41"/>
      <c r="F35" s="41"/>
      <c r="G35" s="41"/>
      <c r="H35" s="41"/>
      <c r="I35" s="41"/>
    </row>
    <row r="36" spans="3:10" ht="38.25" customHeight="1" thickBot="1" x14ac:dyDescent="0.25">
      <c r="C36" s="18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19" t="s">
        <v>20</v>
      </c>
    </row>
    <row r="37" spans="3:10" ht="24.95" customHeight="1" thickBot="1" x14ac:dyDescent="0.25">
      <c r="C37" s="9" t="s">
        <v>21</v>
      </c>
      <c r="D37" s="20">
        <v>62959.330000000075</v>
      </c>
      <c r="E37" s="21">
        <v>1202501.99</v>
      </c>
      <c r="F37" s="21">
        <v>1160970.54</v>
      </c>
      <c r="G37" s="21">
        <f>+E37</f>
        <v>1202501.99</v>
      </c>
      <c r="H37" s="21">
        <f>+D37+E37-F37</f>
        <v>104490.78000000003</v>
      </c>
      <c r="I37" s="42" t="s">
        <v>22</v>
      </c>
    </row>
    <row r="38" spans="3:10" ht="24.95" customHeight="1" thickBot="1" x14ac:dyDescent="0.25">
      <c r="C38" s="12" t="s">
        <v>23</v>
      </c>
      <c r="D38" s="13">
        <v>12140.340000000026</v>
      </c>
      <c r="E38" s="14">
        <v>234530.34</v>
      </c>
      <c r="F38" s="14">
        <v>226388.94</v>
      </c>
      <c r="G38" s="21">
        <v>208901.23</v>
      </c>
      <c r="H38" s="21">
        <f t="shared" ref="H38:H44" si="0">+D38+E38-F38</f>
        <v>20281.74000000002</v>
      </c>
      <c r="I38" s="43"/>
      <c r="J38" s="22"/>
    </row>
    <row r="39" spans="3:10" ht="13.5" customHeight="1" thickBot="1" x14ac:dyDescent="0.25">
      <c r="C39" s="18" t="s">
        <v>24</v>
      </c>
      <c r="D39" s="23">
        <v>14712.880000000005</v>
      </c>
      <c r="E39" s="14">
        <v>133657.23000000001</v>
      </c>
      <c r="F39" s="14">
        <v>139735.01</v>
      </c>
      <c r="G39" s="21">
        <v>64600</v>
      </c>
      <c r="H39" s="21">
        <f t="shared" si="0"/>
        <v>8635.1000000000058</v>
      </c>
      <c r="I39" s="24"/>
    </row>
    <row r="40" spans="3:10" ht="24.75" customHeight="1" thickBot="1" x14ac:dyDescent="0.25">
      <c r="C40" s="12" t="s">
        <v>25</v>
      </c>
      <c r="D40" s="13">
        <v>8329.4799999999523</v>
      </c>
      <c r="E40" s="14">
        <v>171554.52</v>
      </c>
      <c r="F40" s="14">
        <v>165506.62</v>
      </c>
      <c r="G40" s="21">
        <f>+E40</f>
        <v>171554.52</v>
      </c>
      <c r="H40" s="21">
        <f t="shared" si="0"/>
        <v>14377.379999999946</v>
      </c>
      <c r="I40" s="24" t="s">
        <v>26</v>
      </c>
    </row>
    <row r="41" spans="3:10" ht="13.5" customHeight="1" thickBot="1" x14ac:dyDescent="0.25">
      <c r="C41" s="12" t="s">
        <v>27</v>
      </c>
      <c r="D41" s="13">
        <v>13332.099999999977</v>
      </c>
      <c r="E41" s="14">
        <v>255142.81</v>
      </c>
      <c r="F41" s="14">
        <v>246323.05</v>
      </c>
      <c r="G41" s="21">
        <v>295266.61</v>
      </c>
      <c r="H41" s="21">
        <f t="shared" si="0"/>
        <v>22151.859999999986</v>
      </c>
      <c r="I41" s="25" t="s">
        <v>28</v>
      </c>
    </row>
    <row r="42" spans="3:10" ht="27" customHeight="1" thickBot="1" x14ac:dyDescent="0.25">
      <c r="C42" s="12" t="s">
        <v>29</v>
      </c>
      <c r="D42" s="13">
        <v>708.24000000000342</v>
      </c>
      <c r="E42" s="15">
        <v>13505.43</v>
      </c>
      <c r="F42" s="15">
        <v>13039.41</v>
      </c>
      <c r="G42" s="21">
        <f>+E42</f>
        <v>13505.43</v>
      </c>
      <c r="H42" s="21">
        <f t="shared" si="0"/>
        <v>1174.2600000000039</v>
      </c>
      <c r="I42" s="25" t="s">
        <v>30</v>
      </c>
    </row>
    <row r="43" spans="3:10" ht="13.5" customHeight="1" thickBot="1" x14ac:dyDescent="0.25">
      <c r="C43" s="18" t="s">
        <v>31</v>
      </c>
      <c r="D43" s="13">
        <v>9514.6700000000128</v>
      </c>
      <c r="E43" s="15">
        <f>148809.15-2330.84</f>
        <v>146478.31</v>
      </c>
      <c r="F43" s="15">
        <v>138968.99</v>
      </c>
      <c r="G43" s="21">
        <f>+E43</f>
        <v>146478.31</v>
      </c>
      <c r="H43" s="21">
        <f t="shared" si="0"/>
        <v>17023.99000000002</v>
      </c>
      <c r="I43" s="24"/>
    </row>
    <row r="44" spans="3:10" ht="13.5" customHeight="1" thickBot="1" x14ac:dyDescent="0.25">
      <c r="C44" s="12" t="s">
        <v>32</v>
      </c>
      <c r="D44" s="13">
        <v>1819.4999999999927</v>
      </c>
      <c r="E44" s="15">
        <v>34826.43</v>
      </c>
      <c r="F44" s="15">
        <v>33622.519999999997</v>
      </c>
      <c r="G44" s="21">
        <f>+E44</f>
        <v>34826.43</v>
      </c>
      <c r="H44" s="21">
        <f t="shared" si="0"/>
        <v>3023.4099999999962</v>
      </c>
      <c r="I44" s="25" t="s">
        <v>33</v>
      </c>
    </row>
    <row r="45" spans="3:10" s="27" customFormat="1" ht="13.5" customHeight="1" thickBot="1" x14ac:dyDescent="0.25">
      <c r="C45" s="12" t="s">
        <v>18</v>
      </c>
      <c r="D45" s="16">
        <f>SUM(D37:D44)</f>
        <v>123516.54000000004</v>
      </c>
      <c r="E45" s="16">
        <f>SUM(E37:E44)</f>
        <v>2192197.06</v>
      </c>
      <c r="F45" s="16">
        <f>SUM(F37:F44)</f>
        <v>2124555.0799999996</v>
      </c>
      <c r="G45" s="16">
        <f>SUM(G37:G44)</f>
        <v>2137634.52</v>
      </c>
      <c r="H45" s="16">
        <f>SUM(H37:H44)</f>
        <v>191158.52000000002</v>
      </c>
      <c r="I45" s="26"/>
    </row>
    <row r="46" spans="3:10" ht="13.5" customHeight="1" thickBot="1" x14ac:dyDescent="0.25">
      <c r="C46" s="44" t="s">
        <v>34</v>
      </c>
      <c r="D46" s="44"/>
      <c r="E46" s="44"/>
      <c r="F46" s="44"/>
      <c r="G46" s="44"/>
      <c r="H46" s="44"/>
      <c r="I46" s="44"/>
    </row>
    <row r="47" spans="3:10" ht="28.5" customHeight="1" thickBot="1" x14ac:dyDescent="0.25">
      <c r="C47" s="28" t="s">
        <v>35</v>
      </c>
      <c r="D47" s="45" t="s">
        <v>36</v>
      </c>
      <c r="E47" s="46"/>
      <c r="F47" s="46"/>
      <c r="G47" s="46"/>
      <c r="H47" s="47"/>
      <c r="I47" s="29" t="s">
        <v>37</v>
      </c>
    </row>
    <row r="48" spans="3:10" ht="16.5" customHeight="1" x14ac:dyDescent="0.3">
      <c r="C48" s="30" t="s">
        <v>38</v>
      </c>
      <c r="D48" s="30"/>
      <c r="E48" s="30"/>
      <c r="F48" s="30"/>
      <c r="G48" s="30"/>
      <c r="H48" s="31">
        <f>+H34+H45</f>
        <v>575044.0900000002</v>
      </c>
    </row>
    <row r="49" spans="3:8" ht="15" hidden="1" x14ac:dyDescent="0.25">
      <c r="C49" s="33" t="s">
        <v>39</v>
      </c>
      <c r="D49" s="33"/>
    </row>
    <row r="50" spans="3:8" ht="12.75" customHeight="1" x14ac:dyDescent="0.2">
      <c r="C50" s="34" t="s">
        <v>40</v>
      </c>
    </row>
    <row r="51" spans="3:8" x14ac:dyDescent="0.2">
      <c r="C51" s="2"/>
      <c r="D51" s="2"/>
      <c r="E51" s="2"/>
      <c r="F51" s="2"/>
      <c r="G51" s="2"/>
      <c r="H51" s="2"/>
    </row>
    <row r="52" spans="3:8" ht="15" customHeight="1" x14ac:dyDescent="0.25">
      <c r="C52" s="33"/>
      <c r="D52" s="35"/>
      <c r="E52" s="35"/>
      <c r="F52" s="35"/>
    </row>
  </sheetData>
  <mergeCells count="10">
    <mergeCell ref="C35:I35"/>
    <mergeCell ref="I37:I38"/>
    <mergeCell ref="C46:I46"/>
    <mergeCell ref="D47:H47"/>
    <mergeCell ref="C23:I23"/>
    <mergeCell ref="C24:I24"/>
    <mergeCell ref="C25:I25"/>
    <mergeCell ref="C26:I26"/>
    <mergeCell ref="C28:I28"/>
    <mergeCell ref="I29:I33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2"/>
  <sheetViews>
    <sheetView topLeftCell="A13" zoomScaleNormal="100" zoomScaleSheetLayoutView="120" workbookViewId="0">
      <selection activeCell="D35" sqref="D35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4.710937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4.710937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4.710937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4.710937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4.710937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4.710937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4.710937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4.710937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4.710937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4.710937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4.710937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4.710937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4.710937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4.710937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4.710937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4.710937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4.710937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4.710937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4.710937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4.710937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4.710937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4.710937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4.710937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4.710937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4.710937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4.710937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4.710937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4.710937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4.710937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4.710937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4.710937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4.710937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4.710937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4.710937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4.710937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4.710937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4.710937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4.710937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4.710937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4.710937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4.710937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4.710937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4.710937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4.710937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4.710937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4.710937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4.710937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4.710937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4.710937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4.710937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4.710937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4.710937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4.710937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4.710937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4.710937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4.710937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4.710937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4.710937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4.710937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4.710937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4.710937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4.710937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4.710937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4.7109375" style="36" customWidth="1"/>
    <col min="16138" max="16384" width="9.140625" style="36"/>
  </cols>
  <sheetData>
    <row r="13" spans="1:9" x14ac:dyDescent="0.25">
      <c r="A13" s="56" t="s">
        <v>41</v>
      </c>
      <c r="B13" s="56"/>
      <c r="C13" s="56"/>
      <c r="D13" s="56"/>
      <c r="E13" s="56"/>
      <c r="F13" s="56"/>
      <c r="G13" s="56"/>
      <c r="H13" s="56"/>
      <c r="I13" s="56"/>
    </row>
    <row r="14" spans="1:9" x14ac:dyDescent="0.25">
      <c r="A14" s="56" t="s">
        <v>42</v>
      </c>
      <c r="B14" s="56"/>
      <c r="C14" s="56"/>
      <c r="D14" s="56"/>
      <c r="E14" s="56"/>
      <c r="F14" s="56"/>
      <c r="G14" s="56"/>
      <c r="H14" s="56"/>
      <c r="I14" s="56"/>
    </row>
    <row r="15" spans="1:9" x14ac:dyDescent="0.25">
      <c r="A15" s="56" t="s">
        <v>43</v>
      </c>
      <c r="B15" s="56"/>
      <c r="C15" s="56"/>
      <c r="D15" s="56"/>
      <c r="E15" s="56"/>
      <c r="F15" s="56"/>
      <c r="G15" s="56"/>
      <c r="H15" s="56"/>
      <c r="I15" s="56"/>
    </row>
    <row r="16" spans="1:9" ht="60" x14ac:dyDescent="0.25">
      <c r="A16" s="37" t="s">
        <v>44</v>
      </c>
      <c r="B16" s="37" t="s">
        <v>45</v>
      </c>
      <c r="C16" s="37" t="s">
        <v>46</v>
      </c>
      <c r="D16" s="37" t="s">
        <v>47</v>
      </c>
      <c r="E16" s="37" t="s">
        <v>48</v>
      </c>
      <c r="F16" s="38" t="s">
        <v>49</v>
      </c>
      <c r="G16" s="38" t="s">
        <v>50</v>
      </c>
      <c r="H16" s="37" t="s">
        <v>51</v>
      </c>
      <c r="I16" s="37" t="s">
        <v>52</v>
      </c>
    </row>
    <row r="17" spans="1:9" x14ac:dyDescent="0.25">
      <c r="A17" s="39" t="s">
        <v>53</v>
      </c>
      <c r="B17" s="40">
        <v>9.3936600000000112</v>
      </c>
      <c r="C17" s="40"/>
      <c r="D17" s="40">
        <v>234.53034</v>
      </c>
      <c r="E17" s="40">
        <v>226.38893999999999</v>
      </c>
      <c r="F17" s="40">
        <v>4.32</v>
      </c>
      <c r="G17" s="40">
        <v>208.90123</v>
      </c>
      <c r="H17" s="40">
        <v>20.281739999999999</v>
      </c>
      <c r="I17" s="40">
        <f>B17+D17+F17-G17</f>
        <v>39.342770000000002</v>
      </c>
    </row>
    <row r="19" spans="1:9" x14ac:dyDescent="0.25">
      <c r="A19" s="36" t="s">
        <v>54</v>
      </c>
    </row>
    <row r="20" spans="1:9" x14ac:dyDescent="0.25">
      <c r="A20" s="36" t="s">
        <v>55</v>
      </c>
    </row>
    <row r="21" spans="1:9" x14ac:dyDescent="0.25">
      <c r="A21" s="36" t="s">
        <v>56</v>
      </c>
    </row>
    <row r="22" spans="1:9" x14ac:dyDescent="0.25">
      <c r="A22" s="36" t="s">
        <v>57</v>
      </c>
    </row>
    <row r="23" spans="1:9" x14ac:dyDescent="0.25">
      <c r="A23" s="36" t="s">
        <v>58</v>
      </c>
    </row>
    <row r="24" spans="1:9" x14ac:dyDescent="0.25">
      <c r="A24" s="36" t="s">
        <v>59</v>
      </c>
    </row>
    <row r="25" spans="1:9" x14ac:dyDescent="0.25">
      <c r="A25" s="36" t="s">
        <v>60</v>
      </c>
    </row>
    <row r="26" spans="1:9" x14ac:dyDescent="0.25">
      <c r="A26" s="36" t="s">
        <v>61</v>
      </c>
    </row>
    <row r="27" spans="1:9" x14ac:dyDescent="0.25">
      <c r="A27" s="36" t="s">
        <v>62</v>
      </c>
    </row>
    <row r="28" spans="1:9" x14ac:dyDescent="0.25">
      <c r="A28" s="36" t="s">
        <v>63</v>
      </c>
    </row>
    <row r="29" spans="1:9" x14ac:dyDescent="0.25">
      <c r="A29" s="36" t="s">
        <v>64</v>
      </c>
    </row>
    <row r="30" spans="1:9" x14ac:dyDescent="0.25">
      <c r="A30" s="36" t="s">
        <v>65</v>
      </c>
    </row>
    <row r="31" spans="1:9" x14ac:dyDescent="0.25">
      <c r="A31" s="36" t="s">
        <v>66</v>
      </c>
    </row>
    <row r="32" spans="1:9" x14ac:dyDescent="0.25">
      <c r="A32" s="36" t="s">
        <v>67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C2" zoomScaleNormal="100" workbookViewId="0">
      <selection activeCell="G11" sqref="G11:G12"/>
    </sheetView>
  </sheetViews>
  <sheetFormatPr defaultRowHeight="12.75" x14ac:dyDescent="0.2"/>
  <cols>
    <col min="1" max="1" width="5.5703125" customWidth="1"/>
    <col min="2" max="2" width="22.5703125" customWidth="1"/>
    <col min="3" max="3" width="44" customWidth="1"/>
    <col min="4" max="4" width="20.42578125" customWidth="1"/>
    <col min="5" max="5" width="23.42578125" customWidth="1"/>
    <col min="6" max="6" width="24.140625" customWidth="1"/>
    <col min="7" max="7" width="11.28515625" customWidth="1"/>
    <col min="8" max="8" width="20.5703125" hidden="1" customWidth="1"/>
    <col min="257" max="257" width="5.5703125" customWidth="1"/>
    <col min="258" max="258" width="22.5703125" customWidth="1"/>
    <col min="259" max="259" width="44" customWidth="1"/>
    <col min="260" max="260" width="20.42578125" customWidth="1"/>
    <col min="261" max="261" width="23.42578125" customWidth="1"/>
    <col min="262" max="262" width="24.140625" customWidth="1"/>
    <col min="263" max="263" width="11.28515625" customWidth="1"/>
    <col min="264" max="264" width="0" hidden="1" customWidth="1"/>
    <col min="513" max="513" width="5.5703125" customWidth="1"/>
    <col min="514" max="514" width="22.5703125" customWidth="1"/>
    <col min="515" max="515" width="44" customWidth="1"/>
    <col min="516" max="516" width="20.42578125" customWidth="1"/>
    <col min="517" max="517" width="23.42578125" customWidth="1"/>
    <col min="518" max="518" width="24.140625" customWidth="1"/>
    <col min="519" max="519" width="11.28515625" customWidth="1"/>
    <col min="520" max="520" width="0" hidden="1" customWidth="1"/>
    <col min="769" max="769" width="5.5703125" customWidth="1"/>
    <col min="770" max="770" width="22.5703125" customWidth="1"/>
    <col min="771" max="771" width="44" customWidth="1"/>
    <col min="772" max="772" width="20.42578125" customWidth="1"/>
    <col min="773" max="773" width="23.42578125" customWidth="1"/>
    <col min="774" max="774" width="24.140625" customWidth="1"/>
    <col min="775" max="775" width="11.28515625" customWidth="1"/>
    <col min="776" max="776" width="0" hidden="1" customWidth="1"/>
    <col min="1025" max="1025" width="5.5703125" customWidth="1"/>
    <col min="1026" max="1026" width="22.5703125" customWidth="1"/>
    <col min="1027" max="1027" width="44" customWidth="1"/>
    <col min="1028" max="1028" width="20.42578125" customWidth="1"/>
    <col min="1029" max="1029" width="23.42578125" customWidth="1"/>
    <col min="1030" max="1030" width="24.140625" customWidth="1"/>
    <col min="1031" max="1031" width="11.28515625" customWidth="1"/>
    <col min="1032" max="1032" width="0" hidden="1" customWidth="1"/>
    <col min="1281" max="1281" width="5.5703125" customWidth="1"/>
    <col min="1282" max="1282" width="22.5703125" customWidth="1"/>
    <col min="1283" max="1283" width="44" customWidth="1"/>
    <col min="1284" max="1284" width="20.42578125" customWidth="1"/>
    <col min="1285" max="1285" width="23.42578125" customWidth="1"/>
    <col min="1286" max="1286" width="24.140625" customWidth="1"/>
    <col min="1287" max="1287" width="11.28515625" customWidth="1"/>
    <col min="1288" max="1288" width="0" hidden="1" customWidth="1"/>
    <col min="1537" max="1537" width="5.5703125" customWidth="1"/>
    <col min="1538" max="1538" width="22.5703125" customWidth="1"/>
    <col min="1539" max="1539" width="44" customWidth="1"/>
    <col min="1540" max="1540" width="20.42578125" customWidth="1"/>
    <col min="1541" max="1541" width="23.42578125" customWidth="1"/>
    <col min="1542" max="1542" width="24.140625" customWidth="1"/>
    <col min="1543" max="1543" width="11.28515625" customWidth="1"/>
    <col min="1544" max="1544" width="0" hidden="1" customWidth="1"/>
    <col min="1793" max="1793" width="5.5703125" customWidth="1"/>
    <col min="1794" max="1794" width="22.5703125" customWidth="1"/>
    <col min="1795" max="1795" width="44" customWidth="1"/>
    <col min="1796" max="1796" width="20.42578125" customWidth="1"/>
    <col min="1797" max="1797" width="23.42578125" customWidth="1"/>
    <col min="1798" max="1798" width="24.140625" customWidth="1"/>
    <col min="1799" max="1799" width="11.28515625" customWidth="1"/>
    <col min="1800" max="1800" width="0" hidden="1" customWidth="1"/>
    <col min="2049" max="2049" width="5.5703125" customWidth="1"/>
    <col min="2050" max="2050" width="22.5703125" customWidth="1"/>
    <col min="2051" max="2051" width="44" customWidth="1"/>
    <col min="2052" max="2052" width="20.42578125" customWidth="1"/>
    <col min="2053" max="2053" width="23.42578125" customWidth="1"/>
    <col min="2054" max="2054" width="24.140625" customWidth="1"/>
    <col min="2055" max="2055" width="11.28515625" customWidth="1"/>
    <col min="2056" max="2056" width="0" hidden="1" customWidth="1"/>
    <col min="2305" max="2305" width="5.5703125" customWidth="1"/>
    <col min="2306" max="2306" width="22.5703125" customWidth="1"/>
    <col min="2307" max="2307" width="44" customWidth="1"/>
    <col min="2308" max="2308" width="20.42578125" customWidth="1"/>
    <col min="2309" max="2309" width="23.42578125" customWidth="1"/>
    <col min="2310" max="2310" width="24.140625" customWidth="1"/>
    <col min="2311" max="2311" width="11.28515625" customWidth="1"/>
    <col min="2312" max="2312" width="0" hidden="1" customWidth="1"/>
    <col min="2561" max="2561" width="5.5703125" customWidth="1"/>
    <col min="2562" max="2562" width="22.5703125" customWidth="1"/>
    <col min="2563" max="2563" width="44" customWidth="1"/>
    <col min="2564" max="2564" width="20.42578125" customWidth="1"/>
    <col min="2565" max="2565" width="23.42578125" customWidth="1"/>
    <col min="2566" max="2566" width="24.140625" customWidth="1"/>
    <col min="2567" max="2567" width="11.28515625" customWidth="1"/>
    <col min="2568" max="2568" width="0" hidden="1" customWidth="1"/>
    <col min="2817" max="2817" width="5.5703125" customWidth="1"/>
    <col min="2818" max="2818" width="22.5703125" customWidth="1"/>
    <col min="2819" max="2819" width="44" customWidth="1"/>
    <col min="2820" max="2820" width="20.42578125" customWidth="1"/>
    <col min="2821" max="2821" width="23.42578125" customWidth="1"/>
    <col min="2822" max="2822" width="24.140625" customWidth="1"/>
    <col min="2823" max="2823" width="11.28515625" customWidth="1"/>
    <col min="2824" max="2824" width="0" hidden="1" customWidth="1"/>
    <col min="3073" max="3073" width="5.5703125" customWidth="1"/>
    <col min="3074" max="3074" width="22.5703125" customWidth="1"/>
    <col min="3075" max="3075" width="44" customWidth="1"/>
    <col min="3076" max="3076" width="20.42578125" customWidth="1"/>
    <col min="3077" max="3077" width="23.42578125" customWidth="1"/>
    <col min="3078" max="3078" width="24.140625" customWidth="1"/>
    <col min="3079" max="3079" width="11.28515625" customWidth="1"/>
    <col min="3080" max="3080" width="0" hidden="1" customWidth="1"/>
    <col min="3329" max="3329" width="5.5703125" customWidth="1"/>
    <col min="3330" max="3330" width="22.5703125" customWidth="1"/>
    <col min="3331" max="3331" width="44" customWidth="1"/>
    <col min="3332" max="3332" width="20.42578125" customWidth="1"/>
    <col min="3333" max="3333" width="23.42578125" customWidth="1"/>
    <col min="3334" max="3334" width="24.140625" customWidth="1"/>
    <col min="3335" max="3335" width="11.28515625" customWidth="1"/>
    <col min="3336" max="3336" width="0" hidden="1" customWidth="1"/>
    <col min="3585" max="3585" width="5.5703125" customWidth="1"/>
    <col min="3586" max="3586" width="22.5703125" customWidth="1"/>
    <col min="3587" max="3587" width="44" customWidth="1"/>
    <col min="3588" max="3588" width="20.42578125" customWidth="1"/>
    <col min="3589" max="3589" width="23.42578125" customWidth="1"/>
    <col min="3590" max="3590" width="24.140625" customWidth="1"/>
    <col min="3591" max="3591" width="11.28515625" customWidth="1"/>
    <col min="3592" max="3592" width="0" hidden="1" customWidth="1"/>
    <col min="3841" max="3841" width="5.5703125" customWidth="1"/>
    <col min="3842" max="3842" width="22.5703125" customWidth="1"/>
    <col min="3843" max="3843" width="44" customWidth="1"/>
    <col min="3844" max="3844" width="20.42578125" customWidth="1"/>
    <col min="3845" max="3845" width="23.42578125" customWidth="1"/>
    <col min="3846" max="3846" width="24.140625" customWidth="1"/>
    <col min="3847" max="3847" width="11.28515625" customWidth="1"/>
    <col min="3848" max="3848" width="0" hidden="1" customWidth="1"/>
    <col min="4097" max="4097" width="5.5703125" customWidth="1"/>
    <col min="4098" max="4098" width="22.5703125" customWidth="1"/>
    <col min="4099" max="4099" width="44" customWidth="1"/>
    <col min="4100" max="4100" width="20.42578125" customWidth="1"/>
    <col min="4101" max="4101" width="23.42578125" customWidth="1"/>
    <col min="4102" max="4102" width="24.140625" customWidth="1"/>
    <col min="4103" max="4103" width="11.28515625" customWidth="1"/>
    <col min="4104" max="4104" width="0" hidden="1" customWidth="1"/>
    <col min="4353" max="4353" width="5.5703125" customWidth="1"/>
    <col min="4354" max="4354" width="22.5703125" customWidth="1"/>
    <col min="4355" max="4355" width="44" customWidth="1"/>
    <col min="4356" max="4356" width="20.42578125" customWidth="1"/>
    <col min="4357" max="4357" width="23.42578125" customWidth="1"/>
    <col min="4358" max="4358" width="24.140625" customWidth="1"/>
    <col min="4359" max="4359" width="11.28515625" customWidth="1"/>
    <col min="4360" max="4360" width="0" hidden="1" customWidth="1"/>
    <col min="4609" max="4609" width="5.5703125" customWidth="1"/>
    <col min="4610" max="4610" width="22.5703125" customWidth="1"/>
    <col min="4611" max="4611" width="44" customWidth="1"/>
    <col min="4612" max="4612" width="20.42578125" customWidth="1"/>
    <col min="4613" max="4613" width="23.42578125" customWidth="1"/>
    <col min="4614" max="4614" width="24.140625" customWidth="1"/>
    <col min="4615" max="4615" width="11.28515625" customWidth="1"/>
    <col min="4616" max="4616" width="0" hidden="1" customWidth="1"/>
    <col min="4865" max="4865" width="5.5703125" customWidth="1"/>
    <col min="4866" max="4866" width="22.5703125" customWidth="1"/>
    <col min="4867" max="4867" width="44" customWidth="1"/>
    <col min="4868" max="4868" width="20.42578125" customWidth="1"/>
    <col min="4869" max="4869" width="23.42578125" customWidth="1"/>
    <col min="4870" max="4870" width="24.140625" customWidth="1"/>
    <col min="4871" max="4871" width="11.28515625" customWidth="1"/>
    <col min="4872" max="4872" width="0" hidden="1" customWidth="1"/>
    <col min="5121" max="5121" width="5.5703125" customWidth="1"/>
    <col min="5122" max="5122" width="22.5703125" customWidth="1"/>
    <col min="5123" max="5123" width="44" customWidth="1"/>
    <col min="5124" max="5124" width="20.42578125" customWidth="1"/>
    <col min="5125" max="5125" width="23.42578125" customWidth="1"/>
    <col min="5126" max="5126" width="24.140625" customWidth="1"/>
    <col min="5127" max="5127" width="11.28515625" customWidth="1"/>
    <col min="5128" max="5128" width="0" hidden="1" customWidth="1"/>
    <col min="5377" max="5377" width="5.5703125" customWidth="1"/>
    <col min="5378" max="5378" width="22.5703125" customWidth="1"/>
    <col min="5379" max="5379" width="44" customWidth="1"/>
    <col min="5380" max="5380" width="20.42578125" customWidth="1"/>
    <col min="5381" max="5381" width="23.42578125" customWidth="1"/>
    <col min="5382" max="5382" width="24.140625" customWidth="1"/>
    <col min="5383" max="5383" width="11.28515625" customWidth="1"/>
    <col min="5384" max="5384" width="0" hidden="1" customWidth="1"/>
    <col min="5633" max="5633" width="5.5703125" customWidth="1"/>
    <col min="5634" max="5634" width="22.5703125" customWidth="1"/>
    <col min="5635" max="5635" width="44" customWidth="1"/>
    <col min="5636" max="5636" width="20.42578125" customWidth="1"/>
    <col min="5637" max="5637" width="23.42578125" customWidth="1"/>
    <col min="5638" max="5638" width="24.140625" customWidth="1"/>
    <col min="5639" max="5639" width="11.28515625" customWidth="1"/>
    <col min="5640" max="5640" width="0" hidden="1" customWidth="1"/>
    <col min="5889" max="5889" width="5.5703125" customWidth="1"/>
    <col min="5890" max="5890" width="22.5703125" customWidth="1"/>
    <col min="5891" max="5891" width="44" customWidth="1"/>
    <col min="5892" max="5892" width="20.42578125" customWidth="1"/>
    <col min="5893" max="5893" width="23.42578125" customWidth="1"/>
    <col min="5894" max="5894" width="24.140625" customWidth="1"/>
    <col min="5895" max="5895" width="11.28515625" customWidth="1"/>
    <col min="5896" max="5896" width="0" hidden="1" customWidth="1"/>
    <col min="6145" max="6145" width="5.5703125" customWidth="1"/>
    <col min="6146" max="6146" width="22.5703125" customWidth="1"/>
    <col min="6147" max="6147" width="44" customWidth="1"/>
    <col min="6148" max="6148" width="20.42578125" customWidth="1"/>
    <col min="6149" max="6149" width="23.42578125" customWidth="1"/>
    <col min="6150" max="6150" width="24.140625" customWidth="1"/>
    <col min="6151" max="6151" width="11.28515625" customWidth="1"/>
    <col min="6152" max="6152" width="0" hidden="1" customWidth="1"/>
    <col min="6401" max="6401" width="5.5703125" customWidth="1"/>
    <col min="6402" max="6402" width="22.5703125" customWidth="1"/>
    <col min="6403" max="6403" width="44" customWidth="1"/>
    <col min="6404" max="6404" width="20.42578125" customWidth="1"/>
    <col min="6405" max="6405" width="23.42578125" customWidth="1"/>
    <col min="6406" max="6406" width="24.140625" customWidth="1"/>
    <col min="6407" max="6407" width="11.28515625" customWidth="1"/>
    <col min="6408" max="6408" width="0" hidden="1" customWidth="1"/>
    <col min="6657" max="6657" width="5.5703125" customWidth="1"/>
    <col min="6658" max="6658" width="22.5703125" customWidth="1"/>
    <col min="6659" max="6659" width="44" customWidth="1"/>
    <col min="6660" max="6660" width="20.42578125" customWidth="1"/>
    <col min="6661" max="6661" width="23.42578125" customWidth="1"/>
    <col min="6662" max="6662" width="24.140625" customWidth="1"/>
    <col min="6663" max="6663" width="11.28515625" customWidth="1"/>
    <col min="6664" max="6664" width="0" hidden="1" customWidth="1"/>
    <col min="6913" max="6913" width="5.5703125" customWidth="1"/>
    <col min="6914" max="6914" width="22.5703125" customWidth="1"/>
    <col min="6915" max="6915" width="44" customWidth="1"/>
    <col min="6916" max="6916" width="20.42578125" customWidth="1"/>
    <col min="6917" max="6917" width="23.42578125" customWidth="1"/>
    <col min="6918" max="6918" width="24.140625" customWidth="1"/>
    <col min="6919" max="6919" width="11.28515625" customWidth="1"/>
    <col min="6920" max="6920" width="0" hidden="1" customWidth="1"/>
    <col min="7169" max="7169" width="5.5703125" customWidth="1"/>
    <col min="7170" max="7170" width="22.5703125" customWidth="1"/>
    <col min="7171" max="7171" width="44" customWidth="1"/>
    <col min="7172" max="7172" width="20.42578125" customWidth="1"/>
    <col min="7173" max="7173" width="23.42578125" customWidth="1"/>
    <col min="7174" max="7174" width="24.140625" customWidth="1"/>
    <col min="7175" max="7175" width="11.28515625" customWidth="1"/>
    <col min="7176" max="7176" width="0" hidden="1" customWidth="1"/>
    <col min="7425" max="7425" width="5.5703125" customWidth="1"/>
    <col min="7426" max="7426" width="22.5703125" customWidth="1"/>
    <col min="7427" max="7427" width="44" customWidth="1"/>
    <col min="7428" max="7428" width="20.42578125" customWidth="1"/>
    <col min="7429" max="7429" width="23.42578125" customWidth="1"/>
    <col min="7430" max="7430" width="24.140625" customWidth="1"/>
    <col min="7431" max="7431" width="11.28515625" customWidth="1"/>
    <col min="7432" max="7432" width="0" hidden="1" customWidth="1"/>
    <col min="7681" max="7681" width="5.5703125" customWidth="1"/>
    <col min="7682" max="7682" width="22.5703125" customWidth="1"/>
    <col min="7683" max="7683" width="44" customWidth="1"/>
    <col min="7684" max="7684" width="20.42578125" customWidth="1"/>
    <col min="7685" max="7685" width="23.42578125" customWidth="1"/>
    <col min="7686" max="7686" width="24.140625" customWidth="1"/>
    <col min="7687" max="7687" width="11.28515625" customWidth="1"/>
    <col min="7688" max="7688" width="0" hidden="1" customWidth="1"/>
    <col min="7937" max="7937" width="5.5703125" customWidth="1"/>
    <col min="7938" max="7938" width="22.5703125" customWidth="1"/>
    <col min="7939" max="7939" width="44" customWidth="1"/>
    <col min="7940" max="7940" width="20.42578125" customWidth="1"/>
    <col min="7941" max="7941" width="23.42578125" customWidth="1"/>
    <col min="7942" max="7942" width="24.140625" customWidth="1"/>
    <col min="7943" max="7943" width="11.28515625" customWidth="1"/>
    <col min="7944" max="7944" width="0" hidden="1" customWidth="1"/>
    <col min="8193" max="8193" width="5.5703125" customWidth="1"/>
    <col min="8194" max="8194" width="22.5703125" customWidth="1"/>
    <col min="8195" max="8195" width="44" customWidth="1"/>
    <col min="8196" max="8196" width="20.42578125" customWidth="1"/>
    <col min="8197" max="8197" width="23.42578125" customWidth="1"/>
    <col min="8198" max="8198" width="24.140625" customWidth="1"/>
    <col min="8199" max="8199" width="11.28515625" customWidth="1"/>
    <col min="8200" max="8200" width="0" hidden="1" customWidth="1"/>
    <col min="8449" max="8449" width="5.5703125" customWidth="1"/>
    <col min="8450" max="8450" width="22.5703125" customWidth="1"/>
    <col min="8451" max="8451" width="44" customWidth="1"/>
    <col min="8452" max="8452" width="20.42578125" customWidth="1"/>
    <col min="8453" max="8453" width="23.42578125" customWidth="1"/>
    <col min="8454" max="8454" width="24.140625" customWidth="1"/>
    <col min="8455" max="8455" width="11.28515625" customWidth="1"/>
    <col min="8456" max="8456" width="0" hidden="1" customWidth="1"/>
    <col min="8705" max="8705" width="5.5703125" customWidth="1"/>
    <col min="8706" max="8706" width="22.5703125" customWidth="1"/>
    <col min="8707" max="8707" width="44" customWidth="1"/>
    <col min="8708" max="8708" width="20.42578125" customWidth="1"/>
    <col min="8709" max="8709" width="23.42578125" customWidth="1"/>
    <col min="8710" max="8710" width="24.140625" customWidth="1"/>
    <col min="8711" max="8711" width="11.28515625" customWidth="1"/>
    <col min="8712" max="8712" width="0" hidden="1" customWidth="1"/>
    <col min="8961" max="8961" width="5.5703125" customWidth="1"/>
    <col min="8962" max="8962" width="22.5703125" customWidth="1"/>
    <col min="8963" max="8963" width="44" customWidth="1"/>
    <col min="8964" max="8964" width="20.42578125" customWidth="1"/>
    <col min="8965" max="8965" width="23.42578125" customWidth="1"/>
    <col min="8966" max="8966" width="24.140625" customWidth="1"/>
    <col min="8967" max="8967" width="11.28515625" customWidth="1"/>
    <col min="8968" max="8968" width="0" hidden="1" customWidth="1"/>
    <col min="9217" max="9217" width="5.5703125" customWidth="1"/>
    <col min="9218" max="9218" width="22.5703125" customWidth="1"/>
    <col min="9219" max="9219" width="44" customWidth="1"/>
    <col min="9220" max="9220" width="20.42578125" customWidth="1"/>
    <col min="9221" max="9221" width="23.42578125" customWidth="1"/>
    <col min="9222" max="9222" width="24.140625" customWidth="1"/>
    <col min="9223" max="9223" width="11.28515625" customWidth="1"/>
    <col min="9224" max="9224" width="0" hidden="1" customWidth="1"/>
    <col min="9473" max="9473" width="5.5703125" customWidth="1"/>
    <col min="9474" max="9474" width="22.5703125" customWidth="1"/>
    <col min="9475" max="9475" width="44" customWidth="1"/>
    <col min="9476" max="9476" width="20.42578125" customWidth="1"/>
    <col min="9477" max="9477" width="23.42578125" customWidth="1"/>
    <col min="9478" max="9478" width="24.140625" customWidth="1"/>
    <col min="9479" max="9479" width="11.28515625" customWidth="1"/>
    <col min="9480" max="9480" width="0" hidden="1" customWidth="1"/>
    <col min="9729" max="9729" width="5.5703125" customWidth="1"/>
    <col min="9730" max="9730" width="22.5703125" customWidth="1"/>
    <col min="9731" max="9731" width="44" customWidth="1"/>
    <col min="9732" max="9732" width="20.42578125" customWidth="1"/>
    <col min="9733" max="9733" width="23.42578125" customWidth="1"/>
    <col min="9734" max="9734" width="24.140625" customWidth="1"/>
    <col min="9735" max="9735" width="11.28515625" customWidth="1"/>
    <col min="9736" max="9736" width="0" hidden="1" customWidth="1"/>
    <col min="9985" max="9985" width="5.5703125" customWidth="1"/>
    <col min="9986" max="9986" width="22.5703125" customWidth="1"/>
    <col min="9987" max="9987" width="44" customWidth="1"/>
    <col min="9988" max="9988" width="20.42578125" customWidth="1"/>
    <col min="9989" max="9989" width="23.42578125" customWidth="1"/>
    <col min="9990" max="9990" width="24.140625" customWidth="1"/>
    <col min="9991" max="9991" width="11.28515625" customWidth="1"/>
    <col min="9992" max="9992" width="0" hidden="1" customWidth="1"/>
    <col min="10241" max="10241" width="5.5703125" customWidth="1"/>
    <col min="10242" max="10242" width="22.5703125" customWidth="1"/>
    <col min="10243" max="10243" width="44" customWidth="1"/>
    <col min="10244" max="10244" width="20.42578125" customWidth="1"/>
    <col min="10245" max="10245" width="23.42578125" customWidth="1"/>
    <col min="10246" max="10246" width="24.140625" customWidth="1"/>
    <col min="10247" max="10247" width="11.28515625" customWidth="1"/>
    <col min="10248" max="10248" width="0" hidden="1" customWidth="1"/>
    <col min="10497" max="10497" width="5.5703125" customWidth="1"/>
    <col min="10498" max="10498" width="22.5703125" customWidth="1"/>
    <col min="10499" max="10499" width="44" customWidth="1"/>
    <col min="10500" max="10500" width="20.42578125" customWidth="1"/>
    <col min="10501" max="10501" width="23.42578125" customWidth="1"/>
    <col min="10502" max="10502" width="24.140625" customWidth="1"/>
    <col min="10503" max="10503" width="11.28515625" customWidth="1"/>
    <col min="10504" max="10504" width="0" hidden="1" customWidth="1"/>
    <col min="10753" max="10753" width="5.5703125" customWidth="1"/>
    <col min="10754" max="10754" width="22.5703125" customWidth="1"/>
    <col min="10755" max="10755" width="44" customWidth="1"/>
    <col min="10756" max="10756" width="20.42578125" customWidth="1"/>
    <col min="10757" max="10757" width="23.42578125" customWidth="1"/>
    <col min="10758" max="10758" width="24.140625" customWidth="1"/>
    <col min="10759" max="10759" width="11.28515625" customWidth="1"/>
    <col min="10760" max="10760" width="0" hidden="1" customWidth="1"/>
    <col min="11009" max="11009" width="5.5703125" customWidth="1"/>
    <col min="11010" max="11010" width="22.5703125" customWidth="1"/>
    <col min="11011" max="11011" width="44" customWidth="1"/>
    <col min="11012" max="11012" width="20.42578125" customWidth="1"/>
    <col min="11013" max="11013" width="23.42578125" customWidth="1"/>
    <col min="11014" max="11014" width="24.140625" customWidth="1"/>
    <col min="11015" max="11015" width="11.28515625" customWidth="1"/>
    <col min="11016" max="11016" width="0" hidden="1" customWidth="1"/>
    <col min="11265" max="11265" width="5.5703125" customWidth="1"/>
    <col min="11266" max="11266" width="22.5703125" customWidth="1"/>
    <col min="11267" max="11267" width="44" customWidth="1"/>
    <col min="11268" max="11268" width="20.42578125" customWidth="1"/>
    <col min="11269" max="11269" width="23.42578125" customWidth="1"/>
    <col min="11270" max="11270" width="24.140625" customWidth="1"/>
    <col min="11271" max="11271" width="11.28515625" customWidth="1"/>
    <col min="11272" max="11272" width="0" hidden="1" customWidth="1"/>
    <col min="11521" max="11521" width="5.5703125" customWidth="1"/>
    <col min="11522" max="11522" width="22.5703125" customWidth="1"/>
    <col min="11523" max="11523" width="44" customWidth="1"/>
    <col min="11524" max="11524" width="20.42578125" customWidth="1"/>
    <col min="11525" max="11525" width="23.42578125" customWidth="1"/>
    <col min="11526" max="11526" width="24.140625" customWidth="1"/>
    <col min="11527" max="11527" width="11.28515625" customWidth="1"/>
    <col min="11528" max="11528" width="0" hidden="1" customWidth="1"/>
    <col min="11777" max="11777" width="5.5703125" customWidth="1"/>
    <col min="11778" max="11778" width="22.5703125" customWidth="1"/>
    <col min="11779" max="11779" width="44" customWidth="1"/>
    <col min="11780" max="11780" width="20.42578125" customWidth="1"/>
    <col min="11781" max="11781" width="23.42578125" customWidth="1"/>
    <col min="11782" max="11782" width="24.140625" customWidth="1"/>
    <col min="11783" max="11783" width="11.28515625" customWidth="1"/>
    <col min="11784" max="11784" width="0" hidden="1" customWidth="1"/>
    <col min="12033" max="12033" width="5.5703125" customWidth="1"/>
    <col min="12034" max="12034" width="22.5703125" customWidth="1"/>
    <col min="12035" max="12035" width="44" customWidth="1"/>
    <col min="12036" max="12036" width="20.42578125" customWidth="1"/>
    <col min="12037" max="12037" width="23.42578125" customWidth="1"/>
    <col min="12038" max="12038" width="24.140625" customWidth="1"/>
    <col min="12039" max="12039" width="11.28515625" customWidth="1"/>
    <col min="12040" max="12040" width="0" hidden="1" customWidth="1"/>
    <col min="12289" max="12289" width="5.5703125" customWidth="1"/>
    <col min="12290" max="12290" width="22.5703125" customWidth="1"/>
    <col min="12291" max="12291" width="44" customWidth="1"/>
    <col min="12292" max="12292" width="20.42578125" customWidth="1"/>
    <col min="12293" max="12293" width="23.42578125" customWidth="1"/>
    <col min="12294" max="12294" width="24.140625" customWidth="1"/>
    <col min="12295" max="12295" width="11.28515625" customWidth="1"/>
    <col min="12296" max="12296" width="0" hidden="1" customWidth="1"/>
    <col min="12545" max="12545" width="5.5703125" customWidth="1"/>
    <col min="12546" max="12546" width="22.5703125" customWidth="1"/>
    <col min="12547" max="12547" width="44" customWidth="1"/>
    <col min="12548" max="12548" width="20.42578125" customWidth="1"/>
    <col min="12549" max="12549" width="23.42578125" customWidth="1"/>
    <col min="12550" max="12550" width="24.140625" customWidth="1"/>
    <col min="12551" max="12551" width="11.28515625" customWidth="1"/>
    <col min="12552" max="12552" width="0" hidden="1" customWidth="1"/>
    <col min="12801" max="12801" width="5.5703125" customWidth="1"/>
    <col min="12802" max="12802" width="22.5703125" customWidth="1"/>
    <col min="12803" max="12803" width="44" customWidth="1"/>
    <col min="12804" max="12804" width="20.42578125" customWidth="1"/>
    <col min="12805" max="12805" width="23.42578125" customWidth="1"/>
    <col min="12806" max="12806" width="24.140625" customWidth="1"/>
    <col min="12807" max="12807" width="11.28515625" customWidth="1"/>
    <col min="12808" max="12808" width="0" hidden="1" customWidth="1"/>
    <col min="13057" max="13057" width="5.5703125" customWidth="1"/>
    <col min="13058" max="13058" width="22.5703125" customWidth="1"/>
    <col min="13059" max="13059" width="44" customWidth="1"/>
    <col min="13060" max="13060" width="20.42578125" customWidth="1"/>
    <col min="13061" max="13061" width="23.42578125" customWidth="1"/>
    <col min="13062" max="13062" width="24.140625" customWidth="1"/>
    <col min="13063" max="13063" width="11.28515625" customWidth="1"/>
    <col min="13064" max="13064" width="0" hidden="1" customWidth="1"/>
    <col min="13313" max="13313" width="5.5703125" customWidth="1"/>
    <col min="13314" max="13314" width="22.5703125" customWidth="1"/>
    <col min="13315" max="13315" width="44" customWidth="1"/>
    <col min="13316" max="13316" width="20.42578125" customWidth="1"/>
    <col min="13317" max="13317" width="23.42578125" customWidth="1"/>
    <col min="13318" max="13318" width="24.140625" customWidth="1"/>
    <col min="13319" max="13319" width="11.28515625" customWidth="1"/>
    <col min="13320" max="13320" width="0" hidden="1" customWidth="1"/>
    <col min="13569" max="13569" width="5.5703125" customWidth="1"/>
    <col min="13570" max="13570" width="22.5703125" customWidth="1"/>
    <col min="13571" max="13571" width="44" customWidth="1"/>
    <col min="13572" max="13572" width="20.42578125" customWidth="1"/>
    <col min="13573" max="13573" width="23.42578125" customWidth="1"/>
    <col min="13574" max="13574" width="24.140625" customWidth="1"/>
    <col min="13575" max="13575" width="11.28515625" customWidth="1"/>
    <col min="13576" max="13576" width="0" hidden="1" customWidth="1"/>
    <col min="13825" max="13825" width="5.5703125" customWidth="1"/>
    <col min="13826" max="13826" width="22.5703125" customWidth="1"/>
    <col min="13827" max="13827" width="44" customWidth="1"/>
    <col min="13828" max="13828" width="20.42578125" customWidth="1"/>
    <col min="13829" max="13829" width="23.42578125" customWidth="1"/>
    <col min="13830" max="13830" width="24.140625" customWidth="1"/>
    <col min="13831" max="13831" width="11.28515625" customWidth="1"/>
    <col min="13832" max="13832" width="0" hidden="1" customWidth="1"/>
    <col min="14081" max="14081" width="5.5703125" customWidth="1"/>
    <col min="14082" max="14082" width="22.5703125" customWidth="1"/>
    <col min="14083" max="14083" width="44" customWidth="1"/>
    <col min="14084" max="14084" width="20.42578125" customWidth="1"/>
    <col min="14085" max="14085" width="23.42578125" customWidth="1"/>
    <col min="14086" max="14086" width="24.140625" customWidth="1"/>
    <col min="14087" max="14087" width="11.28515625" customWidth="1"/>
    <col min="14088" max="14088" width="0" hidden="1" customWidth="1"/>
    <col min="14337" max="14337" width="5.5703125" customWidth="1"/>
    <col min="14338" max="14338" width="22.5703125" customWidth="1"/>
    <col min="14339" max="14339" width="44" customWidth="1"/>
    <col min="14340" max="14340" width="20.42578125" customWidth="1"/>
    <col min="14341" max="14341" width="23.42578125" customWidth="1"/>
    <col min="14342" max="14342" width="24.140625" customWidth="1"/>
    <col min="14343" max="14343" width="11.28515625" customWidth="1"/>
    <col min="14344" max="14344" width="0" hidden="1" customWidth="1"/>
    <col min="14593" max="14593" width="5.5703125" customWidth="1"/>
    <col min="14594" max="14594" width="22.5703125" customWidth="1"/>
    <col min="14595" max="14595" width="44" customWidth="1"/>
    <col min="14596" max="14596" width="20.42578125" customWidth="1"/>
    <col min="14597" max="14597" width="23.42578125" customWidth="1"/>
    <col min="14598" max="14598" width="24.140625" customWidth="1"/>
    <col min="14599" max="14599" width="11.28515625" customWidth="1"/>
    <col min="14600" max="14600" width="0" hidden="1" customWidth="1"/>
    <col min="14849" max="14849" width="5.5703125" customWidth="1"/>
    <col min="14850" max="14850" width="22.5703125" customWidth="1"/>
    <col min="14851" max="14851" width="44" customWidth="1"/>
    <col min="14852" max="14852" width="20.42578125" customWidth="1"/>
    <col min="14853" max="14853" width="23.42578125" customWidth="1"/>
    <col min="14854" max="14854" width="24.140625" customWidth="1"/>
    <col min="14855" max="14855" width="11.28515625" customWidth="1"/>
    <col min="14856" max="14856" width="0" hidden="1" customWidth="1"/>
    <col min="15105" max="15105" width="5.5703125" customWidth="1"/>
    <col min="15106" max="15106" width="22.5703125" customWidth="1"/>
    <col min="15107" max="15107" width="44" customWidth="1"/>
    <col min="15108" max="15108" width="20.42578125" customWidth="1"/>
    <col min="15109" max="15109" width="23.42578125" customWidth="1"/>
    <col min="15110" max="15110" width="24.140625" customWidth="1"/>
    <col min="15111" max="15111" width="11.28515625" customWidth="1"/>
    <col min="15112" max="15112" width="0" hidden="1" customWidth="1"/>
    <col min="15361" max="15361" width="5.5703125" customWidth="1"/>
    <col min="15362" max="15362" width="22.5703125" customWidth="1"/>
    <col min="15363" max="15363" width="44" customWidth="1"/>
    <col min="15364" max="15364" width="20.42578125" customWidth="1"/>
    <col min="15365" max="15365" width="23.42578125" customWidth="1"/>
    <col min="15366" max="15366" width="24.140625" customWidth="1"/>
    <col min="15367" max="15367" width="11.28515625" customWidth="1"/>
    <col min="15368" max="15368" width="0" hidden="1" customWidth="1"/>
    <col min="15617" max="15617" width="5.5703125" customWidth="1"/>
    <col min="15618" max="15618" width="22.5703125" customWidth="1"/>
    <col min="15619" max="15619" width="44" customWidth="1"/>
    <col min="15620" max="15620" width="20.42578125" customWidth="1"/>
    <col min="15621" max="15621" width="23.42578125" customWidth="1"/>
    <col min="15622" max="15622" width="24.140625" customWidth="1"/>
    <col min="15623" max="15623" width="11.28515625" customWidth="1"/>
    <col min="15624" max="15624" width="0" hidden="1" customWidth="1"/>
    <col min="15873" max="15873" width="5.5703125" customWidth="1"/>
    <col min="15874" max="15874" width="22.5703125" customWidth="1"/>
    <col min="15875" max="15875" width="44" customWidth="1"/>
    <col min="15876" max="15876" width="20.42578125" customWidth="1"/>
    <col min="15877" max="15877" width="23.42578125" customWidth="1"/>
    <col min="15878" max="15878" width="24.140625" customWidth="1"/>
    <col min="15879" max="15879" width="11.28515625" customWidth="1"/>
    <col min="15880" max="15880" width="0" hidden="1" customWidth="1"/>
    <col min="16129" max="16129" width="5.5703125" customWidth="1"/>
    <col min="16130" max="16130" width="22.5703125" customWidth="1"/>
    <col min="16131" max="16131" width="44" customWidth="1"/>
    <col min="16132" max="16132" width="20.42578125" customWidth="1"/>
    <col min="16133" max="16133" width="23.42578125" customWidth="1"/>
    <col min="16134" max="16134" width="24.140625" customWidth="1"/>
    <col min="16135" max="16135" width="11.28515625" customWidth="1"/>
    <col min="16136" max="16136" width="0" hidden="1" customWidth="1"/>
  </cols>
  <sheetData>
    <row r="1" spans="1:8" ht="24.75" customHeight="1" x14ac:dyDescent="0.2">
      <c r="A1" s="57" t="s">
        <v>68</v>
      </c>
      <c r="B1" s="57"/>
      <c r="C1" s="57"/>
      <c r="D1" s="57"/>
      <c r="E1" s="57"/>
      <c r="F1" s="57"/>
      <c r="G1" s="57"/>
      <c r="H1" s="58"/>
    </row>
    <row r="2" spans="1:8" ht="23.25" customHeight="1" thickBot="1" x14ac:dyDescent="0.25">
      <c r="A2" s="59"/>
      <c r="B2" s="59"/>
      <c r="C2" s="59"/>
      <c r="D2" s="59"/>
      <c r="E2" s="59"/>
      <c r="F2" s="59"/>
      <c r="G2" s="59"/>
    </row>
    <row r="3" spans="1:8" ht="13.5" thickBot="1" x14ac:dyDescent="0.25">
      <c r="A3" s="60"/>
      <c r="B3" s="61"/>
      <c r="C3" s="62"/>
      <c r="D3" s="61"/>
      <c r="E3" s="61"/>
      <c r="F3" s="63" t="s">
        <v>69</v>
      </c>
      <c r="G3" s="64"/>
      <c r="H3" s="61"/>
    </row>
    <row r="4" spans="1:8" x14ac:dyDescent="0.2">
      <c r="A4" s="65" t="s">
        <v>70</v>
      </c>
      <c r="B4" s="66" t="s">
        <v>71</v>
      </c>
      <c r="C4" s="67" t="s">
        <v>72</v>
      </c>
      <c r="D4" s="66" t="s">
        <v>73</v>
      </c>
      <c r="E4" s="68" t="s">
        <v>74</v>
      </c>
      <c r="F4" s="68"/>
      <c r="G4" s="68"/>
      <c r="H4" s="68" t="s">
        <v>75</v>
      </c>
    </row>
    <row r="5" spans="1:8" x14ac:dyDescent="0.2">
      <c r="A5" s="65" t="s">
        <v>76</v>
      </c>
      <c r="B5" s="66"/>
      <c r="C5" s="67"/>
      <c r="D5" s="66" t="s">
        <v>77</v>
      </c>
      <c r="E5" s="66" t="s">
        <v>78</v>
      </c>
      <c r="F5" s="66" t="s">
        <v>79</v>
      </c>
      <c r="G5" s="66" t="s">
        <v>80</v>
      </c>
      <c r="H5" s="66"/>
    </row>
    <row r="6" spans="1:8" x14ac:dyDescent="0.2">
      <c r="A6" s="65"/>
      <c r="B6" s="66"/>
      <c r="C6" s="67"/>
      <c r="D6" s="66" t="s">
        <v>81</v>
      </c>
      <c r="E6" s="66"/>
      <c r="F6" s="66" t="s">
        <v>82</v>
      </c>
      <c r="G6" s="66" t="s">
        <v>83</v>
      </c>
      <c r="H6" s="66"/>
    </row>
    <row r="7" spans="1:8" x14ac:dyDescent="0.2">
      <c r="A7" s="65"/>
      <c r="B7" s="66"/>
      <c r="C7" s="67"/>
      <c r="D7" s="66"/>
      <c r="E7" s="69"/>
      <c r="G7" s="66" t="s">
        <v>84</v>
      </c>
      <c r="H7" s="69"/>
    </row>
    <row r="8" spans="1:8" ht="13.5" thickBot="1" x14ac:dyDescent="0.25">
      <c r="A8" s="70"/>
      <c r="B8" s="71"/>
      <c r="C8" s="72"/>
      <c r="D8" s="71"/>
      <c r="E8" s="71"/>
      <c r="F8" s="71"/>
      <c r="G8" s="71"/>
      <c r="H8" s="71"/>
    </row>
    <row r="9" spans="1:8" x14ac:dyDescent="0.2">
      <c r="A9" s="61"/>
      <c r="B9" s="73"/>
      <c r="C9" s="62"/>
      <c r="D9" s="61"/>
      <c r="E9" s="73"/>
      <c r="F9" s="73"/>
      <c r="G9" s="73"/>
      <c r="H9" s="73"/>
    </row>
    <row r="10" spans="1:8" ht="12.75" customHeight="1" x14ac:dyDescent="0.2">
      <c r="A10" s="66">
        <v>1</v>
      </c>
      <c r="B10" s="74" t="s">
        <v>85</v>
      </c>
      <c r="C10" s="65" t="s">
        <v>86</v>
      </c>
      <c r="D10" s="66" t="s">
        <v>87</v>
      </c>
      <c r="E10" s="75">
        <v>150.1</v>
      </c>
      <c r="F10" s="76">
        <v>14.5</v>
      </c>
      <c r="G10" s="76">
        <f>+E10-F10</f>
        <v>135.6</v>
      </c>
      <c r="H10" s="77"/>
    </row>
    <row r="11" spans="1:8" ht="12.75" customHeight="1" x14ac:dyDescent="0.2">
      <c r="A11" s="66"/>
      <c r="B11" s="74"/>
      <c r="C11" s="67" t="s">
        <v>88</v>
      </c>
      <c r="D11" s="66" t="s">
        <v>89</v>
      </c>
      <c r="E11" s="76">
        <v>168</v>
      </c>
      <c r="F11" s="76">
        <v>16.8</v>
      </c>
      <c r="G11" s="76">
        <f>+E11-F11</f>
        <v>151.19999999999999</v>
      </c>
      <c r="H11" s="77"/>
    </row>
    <row r="12" spans="1:8" ht="12.75" customHeight="1" x14ac:dyDescent="0.2">
      <c r="A12" s="66"/>
      <c r="B12" s="74"/>
      <c r="C12" s="67" t="s">
        <v>90</v>
      </c>
      <c r="D12" s="66" t="s">
        <v>91</v>
      </c>
      <c r="E12" s="76">
        <v>330.7</v>
      </c>
      <c r="F12" s="76">
        <v>33.299999999999997</v>
      </c>
      <c r="G12" s="76">
        <f>+E12-F12</f>
        <v>297.39999999999998</v>
      </c>
      <c r="H12" s="77"/>
    </row>
    <row r="13" spans="1:8" x14ac:dyDescent="0.2">
      <c r="A13" s="66"/>
      <c r="B13" s="74"/>
      <c r="C13" s="67"/>
      <c r="D13" s="66"/>
      <c r="E13" s="78"/>
      <c r="F13" s="79"/>
      <c r="G13" s="76"/>
      <c r="H13" s="80"/>
    </row>
    <row r="14" spans="1:8" x14ac:dyDescent="0.2">
      <c r="A14" s="66"/>
      <c r="B14" s="74"/>
      <c r="C14" s="81" t="s">
        <v>92</v>
      </c>
      <c r="D14" s="82"/>
      <c r="E14" s="83">
        <f>SUM(E10:E13)</f>
        <v>648.79999999999995</v>
      </c>
      <c r="F14" s="83">
        <f>SUM(F10:F13)</f>
        <v>64.599999999999994</v>
      </c>
      <c r="G14" s="83">
        <f>SUM(G10:G13)</f>
        <v>584.19999999999993</v>
      </c>
      <c r="H14" s="77"/>
    </row>
    <row r="15" spans="1:8" ht="13.5" thickBot="1" x14ac:dyDescent="0.25">
      <c r="A15" s="84"/>
      <c r="B15" s="85"/>
      <c r="C15" s="86"/>
      <c r="D15" s="87"/>
      <c r="E15" s="78"/>
      <c r="F15" s="78"/>
      <c r="G15" s="78"/>
      <c r="H15" s="80"/>
    </row>
    <row r="16" spans="1:8" x14ac:dyDescent="0.2">
      <c r="A16" s="61"/>
      <c r="B16" s="73"/>
      <c r="C16" s="88"/>
      <c r="D16" s="88"/>
      <c r="E16" s="89"/>
      <c r="F16" s="89"/>
      <c r="G16" s="89"/>
      <c r="H16" s="88"/>
    </row>
    <row r="17" spans="1:8" x14ac:dyDescent="0.2">
      <c r="A17" s="69"/>
      <c r="B17" s="90" t="s">
        <v>18</v>
      </c>
      <c r="C17" s="91"/>
      <c r="D17" s="91"/>
      <c r="E17" s="92">
        <f>E14</f>
        <v>648.79999999999995</v>
      </c>
      <c r="F17" s="92">
        <f>F14</f>
        <v>64.599999999999994</v>
      </c>
      <c r="G17" s="92">
        <f>G14</f>
        <v>584.19999999999993</v>
      </c>
      <c r="H17" s="92">
        <f>H14</f>
        <v>0</v>
      </c>
    </row>
    <row r="18" spans="1:8" ht="13.5" thickBot="1" x14ac:dyDescent="0.25">
      <c r="A18" s="71"/>
      <c r="B18" s="93"/>
      <c r="C18" s="94"/>
      <c r="D18" s="94"/>
      <c r="E18" s="95"/>
      <c r="F18" s="95"/>
      <c r="G18" s="95"/>
      <c r="H18" s="95"/>
    </row>
    <row r="19" spans="1:8" x14ac:dyDescent="0.2">
      <c r="A19" s="96"/>
      <c r="B19" s="96"/>
      <c r="C19" s="97"/>
      <c r="D19" s="97"/>
      <c r="E19" s="67"/>
      <c r="F19" s="67"/>
      <c r="G19" s="67"/>
      <c r="H19" s="67"/>
    </row>
    <row r="20" spans="1:8" ht="50.25" customHeight="1" x14ac:dyDescent="0.2">
      <c r="A20" s="98" t="s">
        <v>93</v>
      </c>
      <c r="B20" s="98" t="s">
        <v>94</v>
      </c>
      <c r="C20" s="98" t="s">
        <v>95</v>
      </c>
      <c r="D20" s="98" t="s">
        <v>96</v>
      </c>
      <c r="E20" s="99" t="s">
        <v>97</v>
      </c>
      <c r="F20" s="98" t="s">
        <v>98</v>
      </c>
      <c r="G20" s="100"/>
    </row>
    <row r="21" spans="1:8" ht="15" x14ac:dyDescent="0.2">
      <c r="A21" s="101">
        <v>1</v>
      </c>
      <c r="B21" s="102">
        <v>14712.880000000005</v>
      </c>
      <c r="C21" s="102">
        <v>133657.23000000001</v>
      </c>
      <c r="D21" s="102">
        <v>139735.01</v>
      </c>
      <c r="E21" s="102">
        <v>17447.53</v>
      </c>
      <c r="F21" s="102">
        <f>+B21+C21-D21</f>
        <v>8635.1000000000058</v>
      </c>
      <c r="G21" s="103"/>
      <c r="H21" s="67"/>
    </row>
    <row r="22" spans="1:8" ht="15" x14ac:dyDescent="0.2">
      <c r="A22" s="104"/>
      <c r="B22" s="103"/>
      <c r="C22" s="103"/>
      <c r="D22" s="103"/>
      <c r="E22" s="103"/>
      <c r="F22" s="103"/>
      <c r="G22" s="103"/>
      <c r="H22" s="67"/>
    </row>
    <row r="23" spans="1:8" ht="50.25" customHeight="1" x14ac:dyDescent="0.2">
      <c r="A23" s="98" t="s">
        <v>93</v>
      </c>
      <c r="B23" s="98" t="s">
        <v>99</v>
      </c>
      <c r="C23" s="98" t="s">
        <v>95</v>
      </c>
      <c r="D23" s="98" t="s">
        <v>100</v>
      </c>
      <c r="E23" s="98" t="s">
        <v>101</v>
      </c>
    </row>
    <row r="24" spans="1:8" ht="15" x14ac:dyDescent="0.2">
      <c r="A24" s="105">
        <v>1</v>
      </c>
      <c r="B24" s="106">
        <v>-56255.090000000026</v>
      </c>
      <c r="C24" s="106">
        <f>+C21+E21</f>
        <v>151104.76</v>
      </c>
      <c r="D24" s="106">
        <f>+F17*1000</f>
        <v>64599.999999999993</v>
      </c>
      <c r="E24" s="106">
        <f>+B24+C24-D24</f>
        <v>30249.669999999991</v>
      </c>
    </row>
    <row r="26" spans="1:8" ht="15" x14ac:dyDescent="0.25">
      <c r="B26" s="107"/>
      <c r="F26" s="108" t="s">
        <v>102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2015-03-31T13:57:45Z</dcterms:created>
  <dcterms:modified xsi:type="dcterms:W3CDTF">2015-04-20T12:58:43Z</dcterms:modified>
</cp:coreProperties>
</file>