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E22" i="3" l="1"/>
  <c r="C22" i="3"/>
  <c r="F19" i="3"/>
  <c r="F15" i="3"/>
  <c r="G12" i="3"/>
  <c r="F12" i="3"/>
  <c r="E12" i="3"/>
  <c r="E15" i="3" s="1"/>
  <c r="G15" i="3" s="1"/>
  <c r="G10" i="3"/>
  <c r="I17" i="2" l="1"/>
  <c r="F17" i="2"/>
  <c r="F42" i="1" l="1"/>
  <c r="E42" i="1"/>
  <c r="D42" i="1"/>
  <c r="H41" i="1"/>
  <c r="G41" i="1"/>
  <c r="H40" i="1"/>
  <c r="G40" i="1"/>
  <c r="E40" i="1"/>
  <c r="H39" i="1"/>
  <c r="G39" i="1"/>
  <c r="H38" i="1"/>
  <c r="H37" i="1"/>
  <c r="G37" i="1"/>
  <c r="H36" i="1"/>
  <c r="H35" i="1"/>
  <c r="H42" i="1" s="1"/>
  <c r="H34" i="1"/>
  <c r="G34" i="1"/>
  <c r="G42" i="1" s="1"/>
  <c r="D31" i="1"/>
  <c r="H30" i="1"/>
  <c r="F30" i="1"/>
  <c r="E30" i="1"/>
  <c r="G30" i="1" s="1"/>
  <c r="H29" i="1"/>
  <c r="F29" i="1"/>
  <c r="E29" i="1"/>
  <c r="G29" i="1" s="1"/>
  <c r="H28" i="1"/>
  <c r="F28" i="1"/>
  <c r="F31" i="1" s="1"/>
  <c r="E28" i="1"/>
  <c r="E27" i="1"/>
  <c r="H27" i="1" s="1"/>
  <c r="E26" i="1"/>
  <c r="H26" i="1" s="1"/>
  <c r="H31" i="1" s="1"/>
  <c r="H45" i="1" s="1"/>
  <c r="G31" i="1" l="1"/>
  <c r="E31" i="1"/>
</calcChain>
</file>

<file path=xl/sharedStrings.xml><?xml version="1.0" encoding="utf-8"?>
<sst xmlns="http://schemas.openxmlformats.org/spreadsheetml/2006/main" count="103" uniqueCount="93">
  <si>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</si>
  <si>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</si>
  <si>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</si>
  <si>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15/1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</si>
  <si>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</si>
  <si>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</si>
  <si>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</si>
  <si>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</si>
  <si>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</si>
  <si>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</si>
  <si>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</si>
  <si>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</si>
  <si>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</si>
  <si>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</si>
  <si>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</si>
  <si>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</si>
  <si>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</si>
  <si>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</si>
  <si>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</si>
  <si>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</si>
  <si>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</si>
  <si>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</si>
  <si>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</si>
  <si>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</si>
  <si>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</si>
  <si>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</si>
  <si>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</si>
  <si>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</si>
  <si>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</si>
  <si>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</si>
  <si>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</si>
  <si>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</si>
  <si>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</si>
  <si>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</si>
  <si>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</si>
  <si>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</si>
  <si>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</si>
  <si>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</si>
  <si>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</si>
  <si>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</si>
  <si>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</si>
  <si>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</si>
  <si>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</si>
  <si>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15/1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</si>
  <si>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</si>
  <si>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</si>
  <si>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</si>
  <si>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</si>
  <si>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</si>
  <si>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</si>
  <si>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</si>
  <si>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</si>
  <si>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</si>
  <si>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</si>
  <si>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95,91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</si>
  <si>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</si>
  <si>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изготовление и монтаж дверей - 52,30 т.р.</t>
  </si>
  <si>
    <t>аварийное обслуживание - 7,60 т.р.</t>
  </si>
  <si>
    <t>косметический ремонт под.№1 - 29,41 т.р.</t>
  </si>
  <si>
    <t>ремонт ГВС, ХВС - 1,42 т.р.</t>
  </si>
  <si>
    <t>смена дверных приборов, ремонт дверных коробок - 0,56 т.р.</t>
  </si>
  <si>
    <t>окраска мусорных баков - 0,29 т.р.</t>
  </si>
  <si>
    <t>смена стекол - 0,17 т.р.</t>
  </si>
  <si>
    <t>установка стенда информации - 0,14 т.р.</t>
  </si>
  <si>
    <t>прочие - 0,47 т.р.</t>
  </si>
  <si>
    <t>Отчет о реализации программы капитального ремонта жилого фонда ООО "УЮТ-СЕРВИС" вза период с 01 января 2014г. по 31 декабря 2014г.  по адресу г.Сертолово, ул. Молодцова, д. 15/1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</si>
  <si>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</si>
  <si>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</si>
  <si>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</si>
  <si>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</si>
  <si>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</si>
  <si>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</si>
  <si>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</si>
  <si>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</si>
  <si>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</si>
  <si>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</si>
  <si>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</si>
  <si>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</si>
  <si>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</si>
  <si>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</si>
  <si>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</si>
  <si>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д.15/1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</si>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</sst>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29" zoomScaleNormal="100" workbookViewId="0">
      <selection activeCell="G31" sqref="G3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47" t="s">
        <v>1</v>
      </c>
      <c r="D20" s="47"/>
      <c r="E20" s="47"/>
      <c r="F20" s="47"/>
      <c r="G20" s="47"/>
      <c r="H20" s="47"/>
      <c r="I20" s="47"/>
    </row>
    <row r="21" spans="3:9" x14ac:dyDescent="0.2">
      <c r="C21" s="48" t="s">
        <v>2</v>
      </c>
      <c r="D21" s="48"/>
      <c r="E21" s="48"/>
      <c r="F21" s="48"/>
      <c r="G21" s="48"/>
      <c r="H21" s="48"/>
      <c r="I21" s="48"/>
    </row>
    <row r="22" spans="3:9" x14ac:dyDescent="0.2">
      <c r="C22" s="48" t="s">
        <v>3</v>
      </c>
      <c r="D22" s="48"/>
      <c r="E22" s="48"/>
      <c r="F22" s="48"/>
      <c r="G22" s="48"/>
      <c r="H22" s="48"/>
      <c r="I22" s="48"/>
    </row>
    <row r="23" spans="3:9" ht="6" customHeight="1" thickBot="1" x14ac:dyDescent="0.25">
      <c r="C23" s="49"/>
      <c r="D23" s="49"/>
      <c r="E23" s="49"/>
      <c r="F23" s="49"/>
      <c r="G23" s="49"/>
      <c r="H23" s="49"/>
      <c r="I23" s="49"/>
    </row>
    <row r="24" spans="3:9" ht="39.7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0" t="s">
        <v>11</v>
      </c>
      <c r="D25" s="40"/>
      <c r="E25" s="40"/>
      <c r="F25" s="40"/>
      <c r="G25" s="40"/>
      <c r="H25" s="40"/>
      <c r="I25" s="51"/>
    </row>
    <row r="26" spans="3:9" ht="13.5" customHeight="1" thickBot="1" x14ac:dyDescent="0.25">
      <c r="C26" s="12" t="s">
        <v>12</v>
      </c>
      <c r="D26" s="13">
        <v>148125.45999999996</v>
      </c>
      <c r="E26" s="14">
        <f>1892655.32-68675.08</f>
        <v>1823980.24</v>
      </c>
      <c r="F26" s="14">
        <v>1668569.76</v>
      </c>
      <c r="G26" s="14">
        <v>1845845.15</v>
      </c>
      <c r="H26" s="14">
        <f>+D26+E26-F26</f>
        <v>303535.93999999994</v>
      </c>
      <c r="I26" s="52" t="s">
        <v>13</v>
      </c>
    </row>
    <row r="27" spans="3:9" ht="13.5" customHeight="1" thickBot="1" x14ac:dyDescent="0.25">
      <c r="C27" s="12" t="s">
        <v>14</v>
      </c>
      <c r="D27" s="13">
        <v>78600.239999999991</v>
      </c>
      <c r="E27" s="15">
        <f>637796.64-15341.46</f>
        <v>622455.18000000005</v>
      </c>
      <c r="F27" s="15">
        <v>587921.91</v>
      </c>
      <c r="G27" s="14">
        <v>650015.18999999994</v>
      </c>
      <c r="H27" s="14">
        <f>+D27+E27-F27</f>
        <v>113133.51000000001</v>
      </c>
      <c r="I27" s="53"/>
    </row>
    <row r="28" spans="3:9" ht="13.5" customHeight="1" thickBot="1" x14ac:dyDescent="0.25">
      <c r="C28" s="12" t="s">
        <v>15</v>
      </c>
      <c r="D28" s="13">
        <v>44025.580000000075</v>
      </c>
      <c r="E28" s="15">
        <f>345461.35-7296.64</f>
        <v>338164.70999999996</v>
      </c>
      <c r="F28" s="15">
        <f>326711.03+12.22</f>
        <v>326723.25</v>
      </c>
      <c r="G28" s="14">
        <v>355077.42</v>
      </c>
      <c r="H28" s="14">
        <f>+D28+E28-F28</f>
        <v>55467.040000000037</v>
      </c>
      <c r="I28" s="53"/>
    </row>
    <row r="29" spans="3:9" ht="13.5" customHeight="1" thickBot="1" x14ac:dyDescent="0.25">
      <c r="C29" s="12" t="s">
        <v>16</v>
      </c>
      <c r="D29" s="13">
        <v>23091.589999999967</v>
      </c>
      <c r="E29" s="15">
        <f>70169.71-1060.69+121284.71-2561.54</f>
        <v>187832.19</v>
      </c>
      <c r="F29" s="15">
        <f>65314.47+114686.14+4.11</f>
        <v>180004.71999999997</v>
      </c>
      <c r="G29" s="14">
        <f>+E29</f>
        <v>187832.19</v>
      </c>
      <c r="H29" s="14">
        <f>+D29+E29-F29</f>
        <v>30919.059999999998</v>
      </c>
      <c r="I29" s="53"/>
    </row>
    <row r="30" spans="3:9" ht="13.5" customHeight="1" thickBot="1" x14ac:dyDescent="0.25">
      <c r="C30" s="12" t="s">
        <v>17</v>
      </c>
      <c r="D30" s="13">
        <v>-5728.109999999986</v>
      </c>
      <c r="E30" s="15">
        <f>18590.57+9355.27</f>
        <v>27945.84</v>
      </c>
      <c r="F30" s="15">
        <f>11961.58+8.78+9338.81+68.78</f>
        <v>21377.949999999997</v>
      </c>
      <c r="G30" s="14">
        <f>+E30+40767.32</f>
        <v>68713.16</v>
      </c>
      <c r="H30" s="14">
        <f>+D30+E30-F30</f>
        <v>839.78000000001703</v>
      </c>
      <c r="I30" s="54"/>
    </row>
    <row r="31" spans="3:9" ht="13.5" customHeight="1" thickBot="1" x14ac:dyDescent="0.25">
      <c r="C31" s="12" t="s">
        <v>18</v>
      </c>
      <c r="D31" s="16">
        <f>SUM(D26:D30)</f>
        <v>288114.76</v>
      </c>
      <c r="E31" s="16">
        <f>SUM(E26:E30)</f>
        <v>3000378.1599999997</v>
      </c>
      <c r="F31" s="16">
        <f>SUM(F26:F30)</f>
        <v>2784597.59</v>
      </c>
      <c r="G31" s="16">
        <f>SUM(G26:G30)</f>
        <v>3107483.11</v>
      </c>
      <c r="H31" s="16">
        <f>SUM(H26:H30)</f>
        <v>503895.33</v>
      </c>
      <c r="I31" s="12"/>
    </row>
    <row r="32" spans="3:9" ht="13.5" customHeight="1" thickBot="1" x14ac:dyDescent="0.25">
      <c r="C32" s="40" t="s">
        <v>19</v>
      </c>
      <c r="D32" s="40"/>
      <c r="E32" s="40"/>
      <c r="F32" s="40"/>
      <c r="G32" s="40"/>
      <c r="H32" s="40"/>
      <c r="I32" s="40"/>
    </row>
    <row r="33" spans="3:10" ht="38.25" customHeight="1" thickBot="1" x14ac:dyDescent="0.25">
      <c r="C33" s="17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8" t="s">
        <v>20</v>
      </c>
    </row>
    <row r="34" spans="3:10" ht="24.95" customHeight="1" thickBot="1" x14ac:dyDescent="0.25">
      <c r="C34" s="9" t="s">
        <v>21</v>
      </c>
      <c r="D34" s="19">
        <v>89455.920000000158</v>
      </c>
      <c r="E34" s="20">
        <v>1083191.7</v>
      </c>
      <c r="F34" s="20">
        <v>1042920.33</v>
      </c>
      <c r="G34" s="20">
        <f>+E34</f>
        <v>1083191.7</v>
      </c>
      <c r="H34" s="20">
        <f>+D34+E34-F34</f>
        <v>129727.29000000015</v>
      </c>
      <c r="I34" s="41" t="s">
        <v>22</v>
      </c>
    </row>
    <row r="35" spans="3:10" ht="24.95" customHeight="1" thickBot="1" x14ac:dyDescent="0.25">
      <c r="C35" s="12" t="s">
        <v>23</v>
      </c>
      <c r="D35" s="13">
        <v>19059.77999999997</v>
      </c>
      <c r="E35" s="14">
        <v>212264.25</v>
      </c>
      <c r="F35" s="14">
        <v>204368.19</v>
      </c>
      <c r="G35" s="20">
        <v>95914.94</v>
      </c>
      <c r="H35" s="20">
        <f t="shared" ref="H35:H41" si="0">+D35+E35-F35</f>
        <v>26955.839999999967</v>
      </c>
      <c r="I35" s="42"/>
      <c r="J35" s="21"/>
    </row>
    <row r="36" spans="3:10" ht="14.25" customHeight="1" thickBot="1" x14ac:dyDescent="0.25">
      <c r="C36" s="17" t="s">
        <v>24</v>
      </c>
      <c r="D36" s="22">
        <v>20297.870000000054</v>
      </c>
      <c r="E36" s="14">
        <v>286896.93</v>
      </c>
      <c r="F36" s="14">
        <v>275568.34000000003</v>
      </c>
      <c r="G36" s="20">
        <v>0</v>
      </c>
      <c r="H36" s="20">
        <f t="shared" si="0"/>
        <v>31626.460000000021</v>
      </c>
      <c r="I36" s="23"/>
    </row>
    <row r="37" spans="3:10" ht="22.5" customHeight="1" thickBot="1" x14ac:dyDescent="0.25">
      <c r="C37" s="12" t="s">
        <v>25</v>
      </c>
      <c r="D37" s="13">
        <v>11672.830000000016</v>
      </c>
      <c r="E37" s="14">
        <v>153464.59</v>
      </c>
      <c r="F37" s="14">
        <v>147867.28</v>
      </c>
      <c r="G37" s="20">
        <f>+E37</f>
        <v>153464.59</v>
      </c>
      <c r="H37" s="20">
        <f t="shared" si="0"/>
        <v>17270.140000000014</v>
      </c>
      <c r="I37" s="24" t="s">
        <v>26</v>
      </c>
    </row>
    <row r="38" spans="3:10" ht="13.5" customHeight="1" thickBot="1" x14ac:dyDescent="0.25">
      <c r="C38" s="12" t="s">
        <v>27</v>
      </c>
      <c r="D38" s="13">
        <v>18865.049999999959</v>
      </c>
      <c r="E38" s="14">
        <v>230919.42</v>
      </c>
      <c r="F38" s="14">
        <v>222333.35</v>
      </c>
      <c r="G38" s="20">
        <v>256488.36</v>
      </c>
      <c r="H38" s="20">
        <f t="shared" si="0"/>
        <v>27451.119999999966</v>
      </c>
      <c r="I38" s="25" t="s">
        <v>28</v>
      </c>
    </row>
    <row r="39" spans="3:10" ht="27" customHeight="1" thickBot="1" x14ac:dyDescent="0.25">
      <c r="C39" s="12" t="s">
        <v>29</v>
      </c>
      <c r="D39" s="13">
        <v>1029.0599999999995</v>
      </c>
      <c r="E39" s="15">
        <v>12222.92</v>
      </c>
      <c r="F39" s="15">
        <v>11768.53</v>
      </c>
      <c r="G39" s="20">
        <f>+E39</f>
        <v>12222.92</v>
      </c>
      <c r="H39" s="20">
        <f t="shared" si="0"/>
        <v>1483.4499999999989</v>
      </c>
      <c r="I39" s="25" t="s">
        <v>30</v>
      </c>
    </row>
    <row r="40" spans="3:10" ht="13.5" customHeight="1" thickBot="1" x14ac:dyDescent="0.25">
      <c r="C40" s="17" t="s">
        <v>31</v>
      </c>
      <c r="D40" s="13">
        <v>13220.549999999959</v>
      </c>
      <c r="E40" s="15">
        <f>153270.49-2057.76</f>
        <v>151212.72999999998</v>
      </c>
      <c r="F40" s="15">
        <v>143108.41</v>
      </c>
      <c r="G40" s="20">
        <f>+E40</f>
        <v>151212.72999999998</v>
      </c>
      <c r="H40" s="20">
        <f t="shared" si="0"/>
        <v>21324.869999999937</v>
      </c>
      <c r="I40" s="24"/>
    </row>
    <row r="41" spans="3:10" ht="13.5" customHeight="1" thickBot="1" x14ac:dyDescent="0.25">
      <c r="C41" s="12" t="s">
        <v>32</v>
      </c>
      <c r="D41" s="13">
        <v>2965.1699999999983</v>
      </c>
      <c r="E41" s="15">
        <v>34734.949999999997</v>
      </c>
      <c r="F41" s="15">
        <v>33443.43</v>
      </c>
      <c r="G41" s="20">
        <f>+E41</f>
        <v>34734.949999999997</v>
      </c>
      <c r="H41" s="20">
        <f t="shared" si="0"/>
        <v>4256.6899999999951</v>
      </c>
      <c r="I41" s="25" t="s">
        <v>33</v>
      </c>
    </row>
    <row r="42" spans="3:10" s="26" customFormat="1" ht="13.5" customHeight="1" thickBot="1" x14ac:dyDescent="0.25">
      <c r="C42" s="12" t="s">
        <v>18</v>
      </c>
      <c r="D42" s="16">
        <f>SUM(D34:D41)</f>
        <v>176566.2300000001</v>
      </c>
      <c r="E42" s="16">
        <f>SUM(E34:E41)</f>
        <v>2164907.4900000002</v>
      </c>
      <c r="F42" s="16">
        <f>SUM(F34:F41)</f>
        <v>2081377.86</v>
      </c>
      <c r="G42" s="16">
        <f>SUM(G34:G41)</f>
        <v>1787230.1899999997</v>
      </c>
      <c r="H42" s="16">
        <f>SUM(H34:H41)</f>
        <v>260095.86000000007</v>
      </c>
      <c r="I42" s="23"/>
    </row>
    <row r="43" spans="3:10" ht="13.5" customHeight="1" thickBot="1" x14ac:dyDescent="0.25">
      <c r="C43" s="43" t="s">
        <v>34</v>
      </c>
      <c r="D43" s="43"/>
      <c r="E43" s="43"/>
      <c r="F43" s="43"/>
      <c r="G43" s="43"/>
      <c r="H43" s="43"/>
      <c r="I43" s="43"/>
    </row>
    <row r="44" spans="3:10" ht="28.5" customHeight="1" thickBot="1" x14ac:dyDescent="0.25">
      <c r="C44" s="27" t="s">
        <v>35</v>
      </c>
      <c r="D44" s="44" t="s">
        <v>36</v>
      </c>
      <c r="E44" s="45"/>
      <c r="F44" s="45"/>
      <c r="G44" s="45"/>
      <c r="H44" s="46"/>
      <c r="I44" s="28" t="s">
        <v>37</v>
      </c>
    </row>
    <row r="45" spans="3:10" ht="20.25" customHeight="1" x14ac:dyDescent="0.3">
      <c r="C45" s="29" t="s">
        <v>38</v>
      </c>
      <c r="D45" s="29"/>
      <c r="E45" s="29"/>
      <c r="F45" s="29"/>
      <c r="G45" s="29"/>
      <c r="H45" s="30">
        <f>+H31+H42</f>
        <v>763991.19000000006</v>
      </c>
    </row>
    <row r="46" spans="3:10" ht="15" hidden="1" x14ac:dyDescent="0.25">
      <c r="C46" s="32" t="s">
        <v>39</v>
      </c>
      <c r="D46" s="32"/>
    </row>
    <row r="47" spans="3:10" ht="12.75" customHeight="1" x14ac:dyDescent="0.2">
      <c r="C47" s="33" t="s">
        <v>40</v>
      </c>
    </row>
    <row r="48" spans="3:10" x14ac:dyDescent="0.2">
      <c r="C48" s="2"/>
      <c r="D48" s="2"/>
      <c r="E48" s="2"/>
      <c r="F48" s="2"/>
      <c r="G48" s="2"/>
      <c r="H48" s="2"/>
    </row>
    <row r="49" spans="3:6" ht="15" customHeight="1" x14ac:dyDescent="0.25">
      <c r="C49" s="32"/>
      <c r="D49" s="34"/>
      <c r="E49" s="34"/>
      <c r="F49" s="34"/>
    </row>
  </sheetData>
  <mergeCells count="10">
    <mergeCell ref="C32:I32"/>
    <mergeCell ref="I34:I35"/>
    <mergeCell ref="C43:I43"/>
    <mergeCell ref="D44:H44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3" zoomScaleNormal="100" zoomScaleSheetLayoutView="120" workbookViewId="0">
      <selection activeCell="B30" sqref="B30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8554687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8554687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8554687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8554687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8554687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8554687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8554687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8554687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8554687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8554687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8554687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8554687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8554687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8554687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8554687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8554687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8554687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8554687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8554687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8554687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8554687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8554687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8554687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8554687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8554687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8554687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8554687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8554687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8554687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8554687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8554687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8554687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8554687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8554687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8554687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8554687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8554687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8554687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8554687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8554687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8554687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8554687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8554687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8554687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8554687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8554687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8554687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8554687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8554687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8554687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8554687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8554687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8554687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8554687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8554687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8554687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8554687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8554687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8554687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8554687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8554687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8554687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8554687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85546875" style="35" customWidth="1"/>
    <col min="16138" max="16384" width="9.140625" style="35"/>
  </cols>
  <sheetData>
    <row r="13" spans="1:9" x14ac:dyDescent="0.25">
      <c r="A13" s="55" t="s">
        <v>41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42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43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36" t="s">
        <v>44</v>
      </c>
      <c r="B16" s="36" t="s">
        <v>45</v>
      </c>
      <c r="C16" s="36" t="s">
        <v>46</v>
      </c>
      <c r="D16" s="36" t="s">
        <v>47</v>
      </c>
      <c r="E16" s="36" t="s">
        <v>48</v>
      </c>
      <c r="F16" s="37" t="s">
        <v>49</v>
      </c>
      <c r="G16" s="37" t="s">
        <v>50</v>
      </c>
      <c r="H16" s="36" t="s">
        <v>51</v>
      </c>
      <c r="I16" s="36" t="s">
        <v>52</v>
      </c>
    </row>
    <row r="17" spans="1:9" x14ac:dyDescent="0.25">
      <c r="A17" s="38" t="s">
        <v>53</v>
      </c>
      <c r="B17" s="39">
        <v>41.397449999999992</v>
      </c>
      <c r="C17" s="39"/>
      <c r="D17" s="39">
        <v>212.26425</v>
      </c>
      <c r="E17" s="39">
        <v>204.36819</v>
      </c>
      <c r="F17" s="39">
        <f>4.32</f>
        <v>4.32</v>
      </c>
      <c r="G17" s="39">
        <v>95.914940000000001</v>
      </c>
      <c r="H17" s="39">
        <v>26.955839999999998</v>
      </c>
      <c r="I17" s="39">
        <f>B17+D17+F17-G17</f>
        <v>162.06675999999999</v>
      </c>
    </row>
    <row r="19" spans="1:9" x14ac:dyDescent="0.25">
      <c r="A19" s="35" t="s">
        <v>54</v>
      </c>
    </row>
    <row r="20" spans="1:9" x14ac:dyDescent="0.25">
      <c r="A20" s="35" t="s">
        <v>55</v>
      </c>
    </row>
    <row r="21" spans="1:9" x14ac:dyDescent="0.25">
      <c r="A21" s="35" t="s">
        <v>56</v>
      </c>
    </row>
    <row r="22" spans="1:9" x14ac:dyDescent="0.25">
      <c r="A22" s="35" t="s">
        <v>57</v>
      </c>
    </row>
    <row r="23" spans="1:9" x14ac:dyDescent="0.25">
      <c r="A23" s="35" t="s">
        <v>58</v>
      </c>
    </row>
    <row r="24" spans="1:9" x14ac:dyDescent="0.25">
      <c r="A24" s="35" t="s">
        <v>59</v>
      </c>
    </row>
    <row r="25" spans="1:9" x14ac:dyDescent="0.25">
      <c r="A25" s="35" t="s">
        <v>60</v>
      </c>
    </row>
    <row r="26" spans="1:9" x14ac:dyDescent="0.25">
      <c r="A26" s="35" t="s">
        <v>61</v>
      </c>
    </row>
    <row r="27" spans="1:9" x14ac:dyDescent="0.25">
      <c r="A27" s="35" t="s">
        <v>62</v>
      </c>
    </row>
    <row r="28" spans="1:9" x14ac:dyDescent="0.25">
      <c r="A28" s="35" t="s">
        <v>63</v>
      </c>
    </row>
    <row r="29" spans="1:9" x14ac:dyDescent="0.25">
      <c r="A29" s="35" t="s">
        <v>64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22.140625" customWidth="1"/>
    <col min="6" max="6" width="22.85546875" customWidth="1"/>
    <col min="7" max="7" width="14.8554687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22.140625" customWidth="1"/>
    <col min="262" max="262" width="22.85546875" customWidth="1"/>
    <col min="263" max="263" width="14.8554687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22.140625" customWidth="1"/>
    <col min="518" max="518" width="22.85546875" customWidth="1"/>
    <col min="519" max="519" width="14.8554687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22.140625" customWidth="1"/>
    <col min="774" max="774" width="22.85546875" customWidth="1"/>
    <col min="775" max="775" width="14.8554687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22.140625" customWidth="1"/>
    <col min="1030" max="1030" width="22.85546875" customWidth="1"/>
    <col min="1031" max="1031" width="14.8554687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22.140625" customWidth="1"/>
    <col min="1286" max="1286" width="22.85546875" customWidth="1"/>
    <col min="1287" max="1287" width="14.8554687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22.140625" customWidth="1"/>
    <col min="1542" max="1542" width="22.85546875" customWidth="1"/>
    <col min="1543" max="1543" width="14.8554687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22.140625" customWidth="1"/>
    <col min="1798" max="1798" width="22.85546875" customWidth="1"/>
    <col min="1799" max="1799" width="14.8554687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22.140625" customWidth="1"/>
    <col min="2054" max="2054" width="22.85546875" customWidth="1"/>
    <col min="2055" max="2055" width="14.8554687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22.140625" customWidth="1"/>
    <col min="2310" max="2310" width="22.85546875" customWidth="1"/>
    <col min="2311" max="2311" width="14.8554687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22.140625" customWidth="1"/>
    <col min="2566" max="2566" width="22.85546875" customWidth="1"/>
    <col min="2567" max="2567" width="14.8554687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22.140625" customWidth="1"/>
    <col min="2822" max="2822" width="22.85546875" customWidth="1"/>
    <col min="2823" max="2823" width="14.8554687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22.140625" customWidth="1"/>
    <col min="3078" max="3078" width="22.85546875" customWidth="1"/>
    <col min="3079" max="3079" width="14.8554687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22.140625" customWidth="1"/>
    <col min="3334" max="3334" width="22.85546875" customWidth="1"/>
    <col min="3335" max="3335" width="14.8554687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22.140625" customWidth="1"/>
    <col min="3590" max="3590" width="22.85546875" customWidth="1"/>
    <col min="3591" max="3591" width="14.8554687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22.140625" customWidth="1"/>
    <col min="3846" max="3846" width="22.85546875" customWidth="1"/>
    <col min="3847" max="3847" width="14.8554687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22.140625" customWidth="1"/>
    <col min="4102" max="4102" width="22.85546875" customWidth="1"/>
    <col min="4103" max="4103" width="14.8554687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22.140625" customWidth="1"/>
    <col min="4358" max="4358" width="22.85546875" customWidth="1"/>
    <col min="4359" max="4359" width="14.8554687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22.140625" customWidth="1"/>
    <col min="4614" max="4614" width="22.85546875" customWidth="1"/>
    <col min="4615" max="4615" width="14.8554687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22.140625" customWidth="1"/>
    <col min="4870" max="4870" width="22.85546875" customWidth="1"/>
    <col min="4871" max="4871" width="14.8554687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22.140625" customWidth="1"/>
    <col min="5126" max="5126" width="22.85546875" customWidth="1"/>
    <col min="5127" max="5127" width="14.8554687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22.140625" customWidth="1"/>
    <col min="5382" max="5382" width="22.85546875" customWidth="1"/>
    <col min="5383" max="5383" width="14.8554687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22.140625" customWidth="1"/>
    <col min="5638" max="5638" width="22.85546875" customWidth="1"/>
    <col min="5639" max="5639" width="14.8554687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22.140625" customWidth="1"/>
    <col min="5894" max="5894" width="22.85546875" customWidth="1"/>
    <col min="5895" max="5895" width="14.8554687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22.140625" customWidth="1"/>
    <col min="6150" max="6150" width="22.85546875" customWidth="1"/>
    <col min="6151" max="6151" width="14.8554687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22.140625" customWidth="1"/>
    <col min="6406" max="6406" width="22.85546875" customWidth="1"/>
    <col min="6407" max="6407" width="14.8554687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22.140625" customWidth="1"/>
    <col min="6662" max="6662" width="22.85546875" customWidth="1"/>
    <col min="6663" max="6663" width="14.8554687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22.140625" customWidth="1"/>
    <col min="6918" max="6918" width="22.85546875" customWidth="1"/>
    <col min="6919" max="6919" width="14.8554687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22.140625" customWidth="1"/>
    <col min="7174" max="7174" width="22.85546875" customWidth="1"/>
    <col min="7175" max="7175" width="14.8554687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22.140625" customWidth="1"/>
    <col min="7430" max="7430" width="22.85546875" customWidth="1"/>
    <col min="7431" max="7431" width="14.8554687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22.140625" customWidth="1"/>
    <col min="7686" max="7686" width="22.85546875" customWidth="1"/>
    <col min="7687" max="7687" width="14.8554687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22.140625" customWidth="1"/>
    <col min="7942" max="7942" width="22.85546875" customWidth="1"/>
    <col min="7943" max="7943" width="14.8554687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22.140625" customWidth="1"/>
    <col min="8198" max="8198" width="22.85546875" customWidth="1"/>
    <col min="8199" max="8199" width="14.8554687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22.140625" customWidth="1"/>
    <col min="8454" max="8454" width="22.85546875" customWidth="1"/>
    <col min="8455" max="8455" width="14.8554687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22.140625" customWidth="1"/>
    <col min="8710" max="8710" width="22.85546875" customWidth="1"/>
    <col min="8711" max="8711" width="14.8554687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22.140625" customWidth="1"/>
    <col min="8966" max="8966" width="22.85546875" customWidth="1"/>
    <col min="8967" max="8967" width="14.8554687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22.140625" customWidth="1"/>
    <col min="9222" max="9222" width="22.85546875" customWidth="1"/>
    <col min="9223" max="9223" width="14.8554687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22.140625" customWidth="1"/>
    <col min="9478" max="9478" width="22.85546875" customWidth="1"/>
    <col min="9479" max="9479" width="14.8554687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22.140625" customWidth="1"/>
    <col min="9734" max="9734" width="22.85546875" customWidth="1"/>
    <col min="9735" max="9735" width="14.8554687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22.140625" customWidth="1"/>
    <col min="9990" max="9990" width="22.85546875" customWidth="1"/>
    <col min="9991" max="9991" width="14.8554687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22.140625" customWidth="1"/>
    <col min="10246" max="10246" width="22.85546875" customWidth="1"/>
    <col min="10247" max="10247" width="14.8554687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22.140625" customWidth="1"/>
    <col min="10502" max="10502" width="22.85546875" customWidth="1"/>
    <col min="10503" max="10503" width="14.8554687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22.140625" customWidth="1"/>
    <col min="10758" max="10758" width="22.85546875" customWidth="1"/>
    <col min="10759" max="10759" width="14.8554687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22.140625" customWidth="1"/>
    <col min="11014" max="11014" width="22.85546875" customWidth="1"/>
    <col min="11015" max="11015" width="14.8554687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22.140625" customWidth="1"/>
    <col min="11270" max="11270" width="22.85546875" customWidth="1"/>
    <col min="11271" max="11271" width="14.8554687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22.140625" customWidth="1"/>
    <col min="11526" max="11526" width="22.85546875" customWidth="1"/>
    <col min="11527" max="11527" width="14.8554687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22.140625" customWidth="1"/>
    <col min="11782" max="11782" width="22.85546875" customWidth="1"/>
    <col min="11783" max="11783" width="14.8554687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22.140625" customWidth="1"/>
    <col min="12038" max="12038" width="22.85546875" customWidth="1"/>
    <col min="12039" max="12039" width="14.8554687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22.140625" customWidth="1"/>
    <col min="12294" max="12294" width="22.85546875" customWidth="1"/>
    <col min="12295" max="12295" width="14.8554687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22.140625" customWidth="1"/>
    <col min="12550" max="12550" width="22.85546875" customWidth="1"/>
    <col min="12551" max="12551" width="14.8554687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22.140625" customWidth="1"/>
    <col min="12806" max="12806" width="22.85546875" customWidth="1"/>
    <col min="12807" max="12807" width="14.8554687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22.140625" customWidth="1"/>
    <col min="13062" max="13062" width="22.85546875" customWidth="1"/>
    <col min="13063" max="13063" width="14.8554687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22.140625" customWidth="1"/>
    <col min="13318" max="13318" width="22.85546875" customWidth="1"/>
    <col min="13319" max="13319" width="14.8554687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22.140625" customWidth="1"/>
    <col min="13574" max="13574" width="22.85546875" customWidth="1"/>
    <col min="13575" max="13575" width="14.8554687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22.140625" customWidth="1"/>
    <col min="13830" max="13830" width="22.85546875" customWidth="1"/>
    <col min="13831" max="13831" width="14.8554687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22.140625" customWidth="1"/>
    <col min="14086" max="14086" width="22.85546875" customWidth="1"/>
    <col min="14087" max="14087" width="14.8554687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22.140625" customWidth="1"/>
    <col min="14342" max="14342" width="22.85546875" customWidth="1"/>
    <col min="14343" max="14343" width="14.8554687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22.140625" customWidth="1"/>
    <col min="14598" max="14598" width="22.85546875" customWidth="1"/>
    <col min="14599" max="14599" width="14.8554687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22.140625" customWidth="1"/>
    <col min="14854" max="14854" width="22.85546875" customWidth="1"/>
    <col min="14855" max="14855" width="14.8554687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22.140625" customWidth="1"/>
    <col min="15110" max="15110" width="22.85546875" customWidth="1"/>
    <col min="15111" max="15111" width="14.8554687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22.140625" customWidth="1"/>
    <col min="15366" max="15366" width="22.85546875" customWidth="1"/>
    <col min="15367" max="15367" width="14.8554687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22.140625" customWidth="1"/>
    <col min="15622" max="15622" width="22.85546875" customWidth="1"/>
    <col min="15623" max="15623" width="14.8554687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22.140625" customWidth="1"/>
    <col min="15878" max="15878" width="22.85546875" customWidth="1"/>
    <col min="15879" max="15879" width="14.8554687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22.140625" customWidth="1"/>
    <col min="16134" max="16134" width="22.85546875" customWidth="1"/>
    <col min="16135" max="16135" width="14.85546875" customWidth="1"/>
  </cols>
  <sheetData>
    <row r="1" spans="1:7" ht="30.75" customHeight="1" x14ac:dyDescent="0.2">
      <c r="A1" s="56" t="s">
        <v>65</v>
      </c>
      <c r="B1" s="56"/>
      <c r="C1" s="56"/>
      <c r="D1" s="56"/>
      <c r="E1" s="56"/>
      <c r="F1" s="56"/>
      <c r="G1" s="56"/>
    </row>
    <row r="2" spans="1:7" ht="29.25" customHeight="1" x14ac:dyDescent="0.2">
      <c r="A2" s="56"/>
      <c r="B2" s="56"/>
      <c r="C2" s="56"/>
      <c r="D2" s="56"/>
      <c r="E2" s="56"/>
      <c r="F2" s="56"/>
      <c r="G2" s="56"/>
    </row>
    <row r="3" spans="1:7" ht="13.5" hidden="1" thickBot="1" x14ac:dyDescent="0.25">
      <c r="A3" s="57"/>
      <c r="B3" s="58"/>
      <c r="C3" s="59"/>
      <c r="D3" s="58"/>
      <c r="E3" s="58"/>
      <c r="F3" s="60" t="s">
        <v>66</v>
      </c>
      <c r="G3" s="61"/>
    </row>
    <row r="4" spans="1:7" hidden="1" x14ac:dyDescent="0.2">
      <c r="A4" s="62" t="s">
        <v>67</v>
      </c>
      <c r="B4" s="63" t="s">
        <v>68</v>
      </c>
      <c r="C4" s="62" t="s">
        <v>69</v>
      </c>
      <c r="D4" s="63" t="s">
        <v>70</v>
      </c>
      <c r="E4" s="64" t="s">
        <v>71</v>
      </c>
      <c r="F4" s="64"/>
      <c r="G4" s="64"/>
    </row>
    <row r="5" spans="1:7" hidden="1" x14ac:dyDescent="0.2">
      <c r="A5" s="62" t="s">
        <v>72</v>
      </c>
      <c r="B5" s="63"/>
      <c r="C5" s="65"/>
      <c r="D5" s="63" t="s">
        <v>73</v>
      </c>
      <c r="E5" s="63" t="s">
        <v>74</v>
      </c>
      <c r="F5" s="63" t="s">
        <v>75</v>
      </c>
      <c r="G5" s="63" t="s">
        <v>76</v>
      </c>
    </row>
    <row r="6" spans="1:7" hidden="1" x14ac:dyDescent="0.2">
      <c r="A6" s="62"/>
      <c r="B6" s="63"/>
      <c r="C6" s="65"/>
      <c r="D6" s="63" t="s">
        <v>77</v>
      </c>
      <c r="E6" s="63"/>
      <c r="F6" s="63" t="s">
        <v>78</v>
      </c>
      <c r="G6" s="63" t="s">
        <v>79</v>
      </c>
    </row>
    <row r="7" spans="1:7" hidden="1" x14ac:dyDescent="0.2">
      <c r="A7" s="66"/>
      <c r="B7" s="67"/>
      <c r="C7" s="68"/>
      <c r="D7" s="67"/>
      <c r="E7" s="67"/>
      <c r="F7" s="67"/>
      <c r="G7" s="63" t="s">
        <v>80</v>
      </c>
    </row>
    <row r="8" spans="1:7" ht="13.5" hidden="1" thickBot="1" x14ac:dyDescent="0.25">
      <c r="A8" s="69"/>
      <c r="B8" s="70"/>
      <c r="C8" s="71"/>
      <c r="D8" s="70"/>
      <c r="E8" s="70"/>
      <c r="F8" s="70"/>
      <c r="G8" s="70"/>
    </row>
    <row r="9" spans="1:7" hidden="1" x14ac:dyDescent="0.2">
      <c r="A9" s="58"/>
      <c r="B9" s="72"/>
      <c r="C9" s="59"/>
      <c r="D9" s="58"/>
      <c r="E9" s="58"/>
      <c r="F9" s="58"/>
      <c r="G9" s="72"/>
    </row>
    <row r="10" spans="1:7" hidden="1" x14ac:dyDescent="0.2">
      <c r="A10" s="63">
        <v>1</v>
      </c>
      <c r="B10" s="73" t="s">
        <v>81</v>
      </c>
      <c r="C10" s="62"/>
      <c r="D10" s="63"/>
      <c r="E10" s="74"/>
      <c r="F10" s="75"/>
      <c r="G10" s="75">
        <f>+E10-F10</f>
        <v>0</v>
      </c>
    </row>
    <row r="11" spans="1:7" hidden="1" x14ac:dyDescent="0.2">
      <c r="A11" s="63"/>
      <c r="B11" s="73"/>
      <c r="C11" s="62"/>
      <c r="D11" s="63"/>
      <c r="E11" s="74"/>
      <c r="F11" s="74"/>
      <c r="G11" s="75"/>
    </row>
    <row r="12" spans="1:7" hidden="1" x14ac:dyDescent="0.2">
      <c r="A12" s="63"/>
      <c r="B12" s="73"/>
      <c r="C12" s="76" t="s">
        <v>82</v>
      </c>
      <c r="D12" s="77"/>
      <c r="E12" s="78">
        <f>SUM(E10:E11)</f>
        <v>0</v>
      </c>
      <c r="F12" s="78">
        <f>SUM(F10:F11)</f>
        <v>0</v>
      </c>
      <c r="G12" s="78">
        <f>SUM(G10:G11)</f>
        <v>0</v>
      </c>
    </row>
    <row r="13" spans="1:7" ht="13.5" hidden="1" thickBot="1" x14ac:dyDescent="0.25">
      <c r="A13" s="79"/>
      <c r="B13" s="80"/>
      <c r="C13" s="81"/>
      <c r="D13" s="82"/>
      <c r="E13" s="83"/>
      <c r="F13" s="83"/>
      <c r="G13" s="84"/>
    </row>
    <row r="14" spans="1:7" hidden="1" x14ac:dyDescent="0.2">
      <c r="A14" s="58"/>
      <c r="B14" s="72"/>
      <c r="C14" s="85"/>
      <c r="D14" s="86"/>
      <c r="E14" s="87"/>
      <c r="F14" s="88"/>
      <c r="G14" s="88"/>
    </row>
    <row r="15" spans="1:7" hidden="1" x14ac:dyDescent="0.2">
      <c r="A15" s="67"/>
      <c r="B15" s="89" t="s">
        <v>18</v>
      </c>
      <c r="C15" s="90"/>
      <c r="D15" s="65"/>
      <c r="E15" s="91">
        <f>E12</f>
        <v>0</v>
      </c>
      <c r="F15" s="92">
        <f>+F12</f>
        <v>0</v>
      </c>
      <c r="G15" s="93">
        <f>+E15-F15</f>
        <v>0</v>
      </c>
    </row>
    <row r="16" spans="1:7" ht="13.5" hidden="1" thickBot="1" x14ac:dyDescent="0.25">
      <c r="A16" s="70"/>
      <c r="B16" s="94"/>
      <c r="C16" s="95"/>
      <c r="D16" s="96"/>
      <c r="E16" s="82"/>
      <c r="F16" s="97"/>
      <c r="G16" s="97"/>
    </row>
    <row r="18" spans="1:7" ht="46.5" customHeight="1" x14ac:dyDescent="0.2">
      <c r="A18" s="98" t="s">
        <v>83</v>
      </c>
      <c r="B18" s="98" t="s">
        <v>84</v>
      </c>
      <c r="C18" s="98" t="s">
        <v>85</v>
      </c>
      <c r="D18" s="98" t="s">
        <v>86</v>
      </c>
      <c r="E18" s="99" t="s">
        <v>87</v>
      </c>
      <c r="F18" s="98" t="s">
        <v>88</v>
      </c>
      <c r="G18" s="100"/>
    </row>
    <row r="19" spans="1:7" ht="15" x14ac:dyDescent="0.2">
      <c r="A19" s="101">
        <v>1</v>
      </c>
      <c r="B19" s="102">
        <v>20297.870000000054</v>
      </c>
      <c r="C19" s="102">
        <v>286896.93</v>
      </c>
      <c r="D19" s="102">
        <v>275568.34000000003</v>
      </c>
      <c r="E19" s="102">
        <v>41147.82</v>
      </c>
      <c r="F19" s="102">
        <f>+B19+C19-D19</f>
        <v>31626.460000000021</v>
      </c>
      <c r="G19" s="103"/>
    </row>
    <row r="21" spans="1:7" ht="54.75" customHeight="1" x14ac:dyDescent="0.2">
      <c r="A21" s="98" t="s">
        <v>83</v>
      </c>
      <c r="B21" s="98" t="s">
        <v>89</v>
      </c>
      <c r="C21" s="98" t="s">
        <v>85</v>
      </c>
      <c r="D21" s="98" t="s">
        <v>90</v>
      </c>
      <c r="E21" s="98" t="s">
        <v>91</v>
      </c>
    </row>
    <row r="22" spans="1:7" ht="15" x14ac:dyDescent="0.2">
      <c r="A22" s="104">
        <v>1</v>
      </c>
      <c r="B22" s="105">
        <v>-361555.41999999993</v>
      </c>
      <c r="C22" s="105">
        <f>+C19+E19</f>
        <v>328044.75</v>
      </c>
      <c r="D22" s="105"/>
      <c r="E22" s="105">
        <f>+B22+C22-D22</f>
        <v>-33510.669999999925</v>
      </c>
    </row>
    <row r="23" spans="1:7" x14ac:dyDescent="0.2">
      <c r="A23" s="68"/>
      <c r="B23" s="68"/>
      <c r="C23" s="106"/>
      <c r="D23" s="106"/>
      <c r="E23" s="65"/>
    </row>
    <row r="24" spans="1:7" ht="15" x14ac:dyDescent="0.25">
      <c r="B24" s="107"/>
      <c r="F24" s="108" t="s">
        <v>92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2015-03-31T13:55:34Z</dcterms:created>
  <dcterms:modified xsi:type="dcterms:W3CDTF">2015-04-20T12:57:02Z</dcterms:modified>
</cp:coreProperties>
</file>