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0" i="3"/>
  <c r="G14" i="3" s="1"/>
  <c r="I17" i="2" l="1"/>
  <c r="F46" i="1" l="1"/>
  <c r="D46" i="1"/>
  <c r="H45" i="1"/>
  <c r="H44" i="1"/>
  <c r="G44" i="1"/>
  <c r="H43" i="1"/>
  <c r="H42" i="1"/>
  <c r="G42" i="1"/>
  <c r="H41" i="1"/>
  <c r="G41" i="1"/>
  <c r="H40" i="1"/>
  <c r="H39" i="1"/>
  <c r="G38" i="1"/>
  <c r="F38" i="1"/>
  <c r="E38" i="1"/>
  <c r="H38" i="1" s="1"/>
  <c r="E37" i="1"/>
  <c r="E46" i="1" s="1"/>
  <c r="H36" i="1"/>
  <c r="H35" i="1"/>
  <c r="G35" i="1"/>
  <c r="G46" i="1" s="1"/>
  <c r="F32" i="1"/>
  <c r="D32" i="1"/>
  <c r="F31" i="1"/>
  <c r="E31" i="1"/>
  <c r="H31" i="1" s="1"/>
  <c r="F30" i="1"/>
  <c r="E30" i="1"/>
  <c r="H30" i="1" s="1"/>
  <c r="E29" i="1"/>
  <c r="H29" i="1" s="1"/>
  <c r="G28" i="1"/>
  <c r="F28" i="1"/>
  <c r="E28" i="1"/>
  <c r="H28" i="1" s="1"/>
  <c r="G27" i="1"/>
  <c r="F27" i="1"/>
  <c r="E27" i="1"/>
  <c r="E32" i="1" s="1"/>
  <c r="G30" i="1" l="1"/>
  <c r="G32" i="1" s="1"/>
  <c r="G31" i="1"/>
  <c r="H27" i="1"/>
  <c r="H32" i="1" s="1"/>
  <c r="H37" i="1"/>
  <c r="H46" i="1" s="1"/>
  <c r="H49" i="1" l="1"/>
</calcChain>
</file>

<file path=xl/sharedStrings.xml><?xml version="1.0" encoding="utf-8"?>
<sst xmlns="http://schemas.openxmlformats.org/spreadsheetml/2006/main" count="110" uniqueCount="99">
  <si>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</si>
  <si>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</si>
  <si>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</si>
  <si>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Школьная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</si>
  <si>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</si>
  <si>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</si>
  <si>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</si>
  <si>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</si>
  <si>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</si>
  <si>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</si>
  <si>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</si>
  <si>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</si>
  <si>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</si>
  <si>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</si>
  <si>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</si>
  <si>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</si>
  <si>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</si>
  <si>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</si>
  <si>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</si>
  <si>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</si>
  <si>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</si>
  <si>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</si>
  <si>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</si>
  <si>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</si>
  <si>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</si>
  <si>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</si>
  <si>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</si>
  <si>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</si>
  <si>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ОАО"Экотранс"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</si>
  <si>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</si>
  <si>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</si>
  <si>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</si>
  <si>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</si>
  <si>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</si>
  <si>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</si>
  <si>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</si>
  <si>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</si>
  <si>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</si>
  <si>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</si>
  <si>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</si>
  <si>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</si>
  <si>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</si>
  <si>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</si>
  <si>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</si>
  <si>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</si>
  <si>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</si>
  <si>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</si>
  <si>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</si>
  <si>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6/2 по ул. Школьная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</si>
  <si>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</si>
  <si>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</si>
  <si>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</si>
  <si>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</si>
  <si>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</si>
  <si>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</si>
  <si>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</si>
  <si>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</si>
  <si>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</si>
  <si>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</si>
  <si>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5,92 </t>
    </r>
    <r>
      <rPr>
        <sz val="10"/>
        <rFont val="Arial Cyr"/>
        <charset val="204"/>
      </rPr>
      <t>тыс.рублей, в том числе:</t>
    </r>
  </si>
  <si>
    <t>очистка кровли от снега и наледи - 4,77 т.р.</t>
  </si>
  <si>
    <t>покраска пухто - 0,25 т.р.</t>
  </si>
  <si>
    <t>монтаж труб - 0,86 т.р.</t>
  </si>
  <si>
    <t>прочие - 0,04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</si>
  <si>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Школьная, д. 6/2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</si>
  <si>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</si>
  <si>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</si>
  <si>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</si>
  <si>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</si>
  <si>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</si>
  <si>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</si>
  <si>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</si>
  <si>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</si>
  <si>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</si>
  <si>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</si>
  <si>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</si>
  <si>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</si>
  <si>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</si>
  <si>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</si>
  <si>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</si>
  <si>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</si>
  <si>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6/2</t>
  </si>
  <si>
    <t>замена системы ЦО</t>
  </si>
  <si>
    <t>222 м.п.</t>
  </si>
  <si>
    <t>замена стояков ГВС и ХВС</t>
  </si>
  <si>
    <t>70 м.п.</t>
  </si>
  <si>
    <t>замена стояков ЦО</t>
  </si>
  <si>
    <t>459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</si>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</sst>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9" zoomScaleNormal="100" workbookViewId="0">
      <selection activeCell="G37" sqref="G3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50" t="s">
        <v>1</v>
      </c>
      <c r="D21" s="50"/>
      <c r="E21" s="50"/>
      <c r="F21" s="50"/>
      <c r="G21" s="50"/>
      <c r="H21" s="50"/>
      <c r="I21" s="50"/>
    </row>
    <row r="22" spans="3:9" x14ac:dyDescent="0.2">
      <c r="C22" s="51" t="s">
        <v>2</v>
      </c>
      <c r="D22" s="51"/>
      <c r="E22" s="51"/>
      <c r="F22" s="51"/>
      <c r="G22" s="51"/>
      <c r="H22" s="51"/>
      <c r="I22" s="51"/>
    </row>
    <row r="23" spans="3:9" x14ac:dyDescent="0.2">
      <c r="C23" s="51" t="s">
        <v>3</v>
      </c>
      <c r="D23" s="51"/>
      <c r="E23" s="51"/>
      <c r="F23" s="51"/>
      <c r="G23" s="51"/>
      <c r="H23" s="51"/>
      <c r="I23" s="51"/>
    </row>
    <row r="24" spans="3:9" ht="6" customHeight="1" thickBot="1" x14ac:dyDescent="0.25">
      <c r="C24" s="52"/>
      <c r="D24" s="52"/>
      <c r="E24" s="52"/>
      <c r="F24" s="52"/>
      <c r="G24" s="52"/>
      <c r="H24" s="52"/>
      <c r="I24" s="52"/>
    </row>
    <row r="25" spans="3:9" ht="39.7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53" t="s">
        <v>11</v>
      </c>
      <c r="D26" s="43"/>
      <c r="E26" s="43"/>
      <c r="F26" s="43"/>
      <c r="G26" s="43"/>
      <c r="H26" s="43"/>
      <c r="I26" s="54"/>
    </row>
    <row r="27" spans="3:9" ht="13.5" customHeight="1" thickBot="1" x14ac:dyDescent="0.25">
      <c r="C27" s="12" t="s">
        <v>12</v>
      </c>
      <c r="D27" s="13">
        <v>19709.27999999997</v>
      </c>
      <c r="E27" s="14">
        <f>81978.06+279223.81</f>
        <v>361201.87</v>
      </c>
      <c r="F27" s="14">
        <f>45981.32+297981.1</f>
        <v>343962.42</v>
      </c>
      <c r="G27" s="14">
        <f>207999.4+145567.31</f>
        <v>353566.70999999996</v>
      </c>
      <c r="H27" s="15">
        <f>+D27+E27-F27</f>
        <v>36948.729999999981</v>
      </c>
      <c r="I27" s="55" t="s">
        <v>13</v>
      </c>
    </row>
    <row r="28" spans="3:9" ht="13.5" customHeight="1" thickBot="1" x14ac:dyDescent="0.25">
      <c r="C28" s="12" t="s">
        <v>14</v>
      </c>
      <c r="D28" s="13">
        <v>3267.5499999999884</v>
      </c>
      <c r="E28" s="16">
        <f>25860.74+6972.68+848+40892.14-1845.26</f>
        <v>72728.3</v>
      </c>
      <c r="F28" s="16">
        <f>29128.29+2290.66+38622.88</f>
        <v>70041.83</v>
      </c>
      <c r="G28" s="14">
        <f>40605.71+50610.14</f>
        <v>91215.85</v>
      </c>
      <c r="H28" s="15">
        <f>+D28+E28-F28</f>
        <v>5954.0199999999895</v>
      </c>
      <c r="I28" s="56"/>
    </row>
    <row r="29" spans="3:9" ht="13.5" customHeight="1" thickBot="1" x14ac:dyDescent="0.25">
      <c r="C29" s="12" t="s">
        <v>15</v>
      </c>
      <c r="D29" s="13">
        <v>2397.3000000000029</v>
      </c>
      <c r="E29" s="16">
        <f>62382.75-2048.5</f>
        <v>60334.25</v>
      </c>
      <c r="F29" s="16">
        <v>58401.91</v>
      </c>
      <c r="G29" s="14">
        <v>71974.28</v>
      </c>
      <c r="H29" s="15">
        <f>+D29+E29-F29</f>
        <v>4329.6399999999994</v>
      </c>
      <c r="I29" s="56"/>
    </row>
    <row r="30" spans="3:9" ht="13.5" customHeight="1" thickBot="1" x14ac:dyDescent="0.25">
      <c r="C30" s="12" t="s">
        <v>16</v>
      </c>
      <c r="D30" s="13">
        <v>1291.5300000000061</v>
      </c>
      <c r="E30" s="16">
        <f>5699.33-29.17+4454.61+116.8+21901.32+222.2</f>
        <v>32365.09</v>
      </c>
      <c r="F30" s="16">
        <f>5611.76+4259.7+21444.8</f>
        <v>31316.26</v>
      </c>
      <c r="G30" s="14">
        <f>E30</f>
        <v>32365.09</v>
      </c>
      <c r="H30" s="15">
        <f>+D30+E30-F30</f>
        <v>2340.3600000000115</v>
      </c>
      <c r="I30" s="56"/>
    </row>
    <row r="31" spans="3:9" ht="13.5" customHeight="1" thickBot="1" x14ac:dyDescent="0.25">
      <c r="C31" s="12" t="s">
        <v>17</v>
      </c>
      <c r="D31" s="13">
        <v>-180.35999999999876</v>
      </c>
      <c r="E31" s="16">
        <f>750.16+1126.33+421.08</f>
        <v>2297.5699999999997</v>
      </c>
      <c r="F31" s="16">
        <f>750.16+1263.01+161.27-5.71</f>
        <v>2168.73</v>
      </c>
      <c r="G31" s="14">
        <f>+E31+28206.12</f>
        <v>30503.69</v>
      </c>
      <c r="H31" s="15">
        <f>+D31+E31-F31</f>
        <v>-51.519999999999072</v>
      </c>
      <c r="I31" s="57"/>
    </row>
    <row r="32" spans="3:9" ht="13.5" customHeight="1" thickBot="1" x14ac:dyDescent="0.25">
      <c r="C32" s="12" t="s">
        <v>18</v>
      </c>
      <c r="D32" s="17">
        <f>SUM(D27:D31)</f>
        <v>26485.299999999967</v>
      </c>
      <c r="E32" s="17">
        <f>SUM(E27:E31)</f>
        <v>528927.07999999996</v>
      </c>
      <c r="F32" s="17">
        <f>SUM(F27:F31)</f>
        <v>505891.15</v>
      </c>
      <c r="G32" s="17">
        <f>SUM(G27:G31)</f>
        <v>579625.61999999988</v>
      </c>
      <c r="H32" s="17">
        <f>SUM(H27:H31)</f>
        <v>49521.229999999989</v>
      </c>
      <c r="I32" s="12"/>
    </row>
    <row r="33" spans="3:10" ht="13.5" customHeight="1" thickBot="1" x14ac:dyDescent="0.25">
      <c r="C33" s="43" t="s">
        <v>19</v>
      </c>
      <c r="D33" s="43"/>
      <c r="E33" s="43"/>
      <c r="F33" s="43"/>
      <c r="G33" s="43"/>
      <c r="H33" s="43"/>
      <c r="I33" s="43"/>
    </row>
    <row r="34" spans="3:10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0" ht="24.95" customHeight="1" thickBot="1" x14ac:dyDescent="0.25">
      <c r="C35" s="9" t="s">
        <v>21</v>
      </c>
      <c r="D35" s="20">
        <v>6736.6900000000023</v>
      </c>
      <c r="E35" s="21">
        <v>167888.16</v>
      </c>
      <c r="F35" s="21">
        <v>169006.6</v>
      </c>
      <c r="G35" s="21">
        <f>E35</f>
        <v>167888.16</v>
      </c>
      <c r="H35" s="21">
        <f t="shared" ref="H35:H43" si="0">+D35+E35-F35</f>
        <v>5618.25</v>
      </c>
      <c r="I35" s="44" t="s">
        <v>22</v>
      </c>
    </row>
    <row r="36" spans="3:10" ht="24.95" customHeight="1" thickBot="1" x14ac:dyDescent="0.25">
      <c r="C36" s="12" t="s">
        <v>23</v>
      </c>
      <c r="D36" s="13">
        <v>1290.739999999998</v>
      </c>
      <c r="E36" s="14">
        <v>32167.200000000001</v>
      </c>
      <c r="F36" s="14">
        <v>31415.38</v>
      </c>
      <c r="G36" s="22">
        <v>5919.21</v>
      </c>
      <c r="H36" s="21">
        <f>+D36+E36-F36</f>
        <v>2042.5600000000013</v>
      </c>
      <c r="I36" s="45"/>
      <c r="J36" s="23"/>
    </row>
    <row r="37" spans="3:10" ht="13.5" customHeight="1" thickBot="1" x14ac:dyDescent="0.25">
      <c r="C37" s="18" t="s">
        <v>24</v>
      </c>
      <c r="D37" s="24">
        <v>3425.4400000000023</v>
      </c>
      <c r="E37" s="14">
        <f>35569.5-7113.9</f>
        <v>28455.599999999999</v>
      </c>
      <c r="F37" s="14">
        <v>31881.040000000001</v>
      </c>
      <c r="G37" s="21">
        <v>153180</v>
      </c>
      <c r="H37" s="21">
        <f t="shared" si="0"/>
        <v>0</v>
      </c>
      <c r="I37" s="25"/>
    </row>
    <row r="38" spans="3:10" ht="12.75" customHeight="1" thickBot="1" x14ac:dyDescent="0.25">
      <c r="C38" s="12" t="s">
        <v>25</v>
      </c>
      <c r="D38" s="24">
        <v>7457.3300000000017</v>
      </c>
      <c r="E38" s="14">
        <f>124174.25-283.99+18488.16-240.61</f>
        <v>142137.81</v>
      </c>
      <c r="F38" s="14">
        <f>120021.83+17838.69</f>
        <v>137860.51999999999</v>
      </c>
      <c r="G38" s="21">
        <f>E38</f>
        <v>142137.81</v>
      </c>
      <c r="H38" s="21">
        <f t="shared" si="0"/>
        <v>11734.620000000024</v>
      </c>
      <c r="I38" s="26" t="s">
        <v>26</v>
      </c>
    </row>
    <row r="39" spans="3:10" ht="13.5" customHeight="1" thickBot="1" x14ac:dyDescent="0.25">
      <c r="C39" s="12" t="s">
        <v>27</v>
      </c>
      <c r="D39" s="13">
        <v>1677.9499999999971</v>
      </c>
      <c r="E39" s="14">
        <v>41817.360000000001</v>
      </c>
      <c r="F39" s="14">
        <v>40840</v>
      </c>
      <c r="G39" s="21">
        <v>44933.16</v>
      </c>
      <c r="H39" s="21">
        <f t="shared" si="0"/>
        <v>2655.3099999999977</v>
      </c>
      <c r="I39" s="27" t="s">
        <v>28</v>
      </c>
    </row>
    <row r="40" spans="3:10" ht="13.5" customHeight="1" thickBot="1" x14ac:dyDescent="0.25">
      <c r="C40" s="12" t="s">
        <v>29</v>
      </c>
      <c r="D40" s="13">
        <v>0</v>
      </c>
      <c r="E40" s="14"/>
      <c r="F40" s="14"/>
      <c r="G40" s="21">
        <v>25189.759999999998</v>
      </c>
      <c r="H40" s="21">
        <f t="shared" si="0"/>
        <v>0</v>
      </c>
      <c r="I40" s="27" t="s">
        <v>28</v>
      </c>
    </row>
    <row r="41" spans="3:10" ht="27" customHeight="1" thickBot="1" x14ac:dyDescent="0.25">
      <c r="C41" s="12" t="s">
        <v>30</v>
      </c>
      <c r="D41" s="13">
        <v>89.350000000000364</v>
      </c>
      <c r="E41" s="16">
        <v>2226.96</v>
      </c>
      <c r="F41" s="16">
        <v>2174.92</v>
      </c>
      <c r="G41" s="21">
        <f>E41</f>
        <v>2226.96</v>
      </c>
      <c r="H41" s="21">
        <f t="shared" si="0"/>
        <v>141.39000000000033</v>
      </c>
      <c r="I41" s="27" t="s">
        <v>31</v>
      </c>
    </row>
    <row r="42" spans="3:10" ht="13.5" customHeight="1" thickBot="1" x14ac:dyDescent="0.25">
      <c r="C42" s="18" t="s">
        <v>32</v>
      </c>
      <c r="D42" s="13">
        <v>1446.9500000000007</v>
      </c>
      <c r="E42" s="16">
        <v>28894.43</v>
      </c>
      <c r="F42" s="16">
        <v>28071.18</v>
      </c>
      <c r="G42" s="21">
        <f>E42</f>
        <v>28894.43</v>
      </c>
      <c r="H42" s="21">
        <f t="shared" si="0"/>
        <v>2270.2000000000007</v>
      </c>
      <c r="I42" s="26"/>
    </row>
    <row r="43" spans="3:10" ht="24" hidden="1" customHeight="1" x14ac:dyDescent="0.2">
      <c r="C43" s="18" t="s">
        <v>33</v>
      </c>
      <c r="D43" s="13">
        <v>0</v>
      </c>
      <c r="E43" s="16"/>
      <c r="F43" s="16"/>
      <c r="G43" s="21"/>
      <c r="H43" s="21">
        <f t="shared" si="0"/>
        <v>0</v>
      </c>
      <c r="I43" s="26" t="s">
        <v>34</v>
      </c>
    </row>
    <row r="44" spans="3:10" ht="13.5" customHeight="1" thickBot="1" x14ac:dyDescent="0.25">
      <c r="C44" s="12" t="s">
        <v>35</v>
      </c>
      <c r="D44" s="13">
        <v>367.36999999999898</v>
      </c>
      <c r="E44" s="16">
        <v>9155.4</v>
      </c>
      <c r="F44" s="16">
        <v>8941.4</v>
      </c>
      <c r="G44" s="21">
        <f>E44</f>
        <v>9155.4</v>
      </c>
      <c r="H44" s="21">
        <f>+D44+E44-F44</f>
        <v>581.36999999999898</v>
      </c>
      <c r="I44" s="27" t="s">
        <v>36</v>
      </c>
    </row>
    <row r="45" spans="3:10" ht="13.5" hidden="1" customHeight="1" x14ac:dyDescent="0.2">
      <c r="C45" s="12" t="s">
        <v>37</v>
      </c>
      <c r="D45" s="13">
        <v>0</v>
      </c>
      <c r="E45" s="16"/>
      <c r="F45" s="16"/>
      <c r="G45" s="14"/>
      <c r="H45" s="14">
        <f>+D45+E45-F45</f>
        <v>0</v>
      </c>
      <c r="I45" s="26" t="s">
        <v>38</v>
      </c>
    </row>
    <row r="46" spans="3:10" s="28" customFormat="1" ht="14.25" customHeight="1" thickBot="1" x14ac:dyDescent="0.25">
      <c r="C46" s="12" t="s">
        <v>18</v>
      </c>
      <c r="D46" s="17">
        <f>SUM(D35:D45)</f>
        <v>22491.82</v>
      </c>
      <c r="E46" s="17">
        <f>SUM(E35:E45)</f>
        <v>452742.92000000004</v>
      </c>
      <c r="F46" s="17">
        <f>SUM(F35:F45)</f>
        <v>450191.04000000004</v>
      </c>
      <c r="G46" s="17">
        <f>SUM(G35:G45)</f>
        <v>579524.89</v>
      </c>
      <c r="H46" s="17">
        <f>SUM(H35:H45)</f>
        <v>25043.700000000023</v>
      </c>
      <c r="I46" s="25"/>
    </row>
    <row r="47" spans="3:10" ht="13.5" customHeight="1" thickBot="1" x14ac:dyDescent="0.25">
      <c r="C47" s="46" t="s">
        <v>39</v>
      </c>
      <c r="D47" s="46"/>
      <c r="E47" s="46"/>
      <c r="F47" s="46"/>
      <c r="G47" s="46"/>
      <c r="H47" s="46"/>
      <c r="I47" s="46"/>
    </row>
    <row r="48" spans="3:10" ht="28.5" customHeight="1" thickBot="1" x14ac:dyDescent="0.25">
      <c r="C48" s="29" t="s">
        <v>40</v>
      </c>
      <c r="D48" s="47" t="s">
        <v>41</v>
      </c>
      <c r="E48" s="48"/>
      <c r="F48" s="48"/>
      <c r="G48" s="48"/>
      <c r="H48" s="49"/>
      <c r="I48" s="30" t="s">
        <v>42</v>
      </c>
    </row>
    <row r="49" spans="3:8" ht="14.25" customHeight="1" x14ac:dyDescent="0.3">
      <c r="C49" s="31" t="s">
        <v>43</v>
      </c>
      <c r="D49" s="31"/>
      <c r="E49" s="31"/>
      <c r="F49" s="31"/>
      <c r="G49" s="31"/>
      <c r="H49" s="32">
        <f>+H32+H46</f>
        <v>74564.930000000008</v>
      </c>
    </row>
    <row r="50" spans="3:8" ht="15" x14ac:dyDescent="0.25">
      <c r="C50" s="34" t="s">
        <v>44</v>
      </c>
      <c r="D50" s="34"/>
    </row>
    <row r="51" spans="3:8" x14ac:dyDescent="0.2">
      <c r="C51" s="35" t="s">
        <v>45</v>
      </c>
    </row>
  </sheetData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7" zoomScaleNormal="100" zoomScaleSheetLayoutView="120" workbookViewId="0">
      <selection activeCell="D19" sqref="D19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8" t="s">
        <v>46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48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7" t="s">
        <v>49</v>
      </c>
      <c r="B16" s="37" t="s">
        <v>50</v>
      </c>
      <c r="C16" s="37" t="s">
        <v>51</v>
      </c>
      <c r="D16" s="37" t="s">
        <v>52</v>
      </c>
      <c r="E16" s="37" t="s">
        <v>53</v>
      </c>
      <c r="F16" s="38" t="s">
        <v>54</v>
      </c>
      <c r="G16" s="38" t="s">
        <v>55</v>
      </c>
      <c r="H16" s="37" t="s">
        <v>56</v>
      </c>
      <c r="I16" s="37" t="s">
        <v>57</v>
      </c>
    </row>
    <row r="17" spans="1:9" x14ac:dyDescent="0.25">
      <c r="A17" s="39" t="s">
        <v>58</v>
      </c>
      <c r="B17" s="40">
        <v>9.9487399999999973</v>
      </c>
      <c r="C17" s="41">
        <v>0</v>
      </c>
      <c r="D17" s="41">
        <v>32.167200000000001</v>
      </c>
      <c r="E17" s="41">
        <v>31.415379999999999</v>
      </c>
      <c r="F17" s="41">
        <v>2.16</v>
      </c>
      <c r="G17" s="40">
        <v>5.9192099999999996</v>
      </c>
      <c r="H17" s="41">
        <v>2.0425599999999999</v>
      </c>
      <c r="I17" s="41">
        <f>B17+D17+F17-G17</f>
        <v>38.356729999999992</v>
      </c>
    </row>
    <row r="18" spans="1:9" s="42" customFormat="1" x14ac:dyDescent="0.25"/>
    <row r="19" spans="1:9" s="42" customFormat="1" x14ac:dyDescent="0.25">
      <c r="A19" s="42" t="s">
        <v>59</v>
      </c>
    </row>
    <row r="20" spans="1:9" s="42" customFormat="1" x14ac:dyDescent="0.25">
      <c r="A20" s="42" t="s">
        <v>60</v>
      </c>
    </row>
    <row r="21" spans="1:9" s="42" customFormat="1" x14ac:dyDescent="0.25">
      <c r="A21" s="42" t="s">
        <v>61</v>
      </c>
    </row>
    <row r="22" spans="1:9" s="42" customFormat="1" x14ac:dyDescent="0.25">
      <c r="A22" s="42" t="s">
        <v>62</v>
      </c>
    </row>
    <row r="23" spans="1:9" s="42" customFormat="1" x14ac:dyDescent="0.25">
      <c r="A23" s="42" t="s">
        <v>63</v>
      </c>
    </row>
    <row r="24" spans="1:9" s="42" customFormat="1" x14ac:dyDescent="0.25"/>
    <row r="25" spans="1:9" s="42" customFormat="1" x14ac:dyDescent="0.25"/>
    <row r="26" spans="1:9" s="42" customFormat="1" x14ac:dyDescent="0.25"/>
    <row r="27" spans="1:9" s="42" customFormat="1" x14ac:dyDescent="0.25"/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2.140625" customWidth="1"/>
    <col min="3" max="3" width="34.28515625" customWidth="1"/>
    <col min="4" max="4" width="19.28515625" customWidth="1"/>
    <col min="5" max="5" width="27.42578125" customWidth="1"/>
    <col min="6" max="6" width="27.1406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4.28515625" customWidth="1"/>
    <col min="260" max="260" width="19.28515625" customWidth="1"/>
    <col min="261" max="261" width="27.42578125" customWidth="1"/>
    <col min="262" max="262" width="27.1406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4.28515625" customWidth="1"/>
    <col min="516" max="516" width="19.28515625" customWidth="1"/>
    <col min="517" max="517" width="27.42578125" customWidth="1"/>
    <col min="518" max="518" width="27.1406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4.28515625" customWidth="1"/>
    <col min="772" max="772" width="19.28515625" customWidth="1"/>
    <col min="773" max="773" width="27.42578125" customWidth="1"/>
    <col min="774" max="774" width="27.1406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4.28515625" customWidth="1"/>
    <col min="1028" max="1028" width="19.28515625" customWidth="1"/>
    <col min="1029" max="1029" width="27.42578125" customWidth="1"/>
    <col min="1030" max="1030" width="27.1406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4.28515625" customWidth="1"/>
    <col min="1284" max="1284" width="19.28515625" customWidth="1"/>
    <col min="1285" max="1285" width="27.42578125" customWidth="1"/>
    <col min="1286" max="1286" width="27.1406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4.28515625" customWidth="1"/>
    <col min="1540" max="1540" width="19.28515625" customWidth="1"/>
    <col min="1541" max="1541" width="27.42578125" customWidth="1"/>
    <col min="1542" max="1542" width="27.1406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4.28515625" customWidth="1"/>
    <col min="1796" max="1796" width="19.28515625" customWidth="1"/>
    <col min="1797" max="1797" width="27.42578125" customWidth="1"/>
    <col min="1798" max="1798" width="27.1406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4.28515625" customWidth="1"/>
    <col min="2052" max="2052" width="19.28515625" customWidth="1"/>
    <col min="2053" max="2053" width="27.42578125" customWidth="1"/>
    <col min="2054" max="2054" width="27.1406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4.28515625" customWidth="1"/>
    <col min="2308" max="2308" width="19.28515625" customWidth="1"/>
    <col min="2309" max="2309" width="27.42578125" customWidth="1"/>
    <col min="2310" max="2310" width="27.1406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4.28515625" customWidth="1"/>
    <col min="2564" max="2564" width="19.28515625" customWidth="1"/>
    <col min="2565" max="2565" width="27.42578125" customWidth="1"/>
    <col min="2566" max="2566" width="27.1406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4.28515625" customWidth="1"/>
    <col min="2820" max="2820" width="19.28515625" customWidth="1"/>
    <col min="2821" max="2821" width="27.42578125" customWidth="1"/>
    <col min="2822" max="2822" width="27.1406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4.28515625" customWidth="1"/>
    <col min="3076" max="3076" width="19.28515625" customWidth="1"/>
    <col min="3077" max="3077" width="27.42578125" customWidth="1"/>
    <col min="3078" max="3078" width="27.1406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4.28515625" customWidth="1"/>
    <col min="3332" max="3332" width="19.28515625" customWidth="1"/>
    <col min="3333" max="3333" width="27.42578125" customWidth="1"/>
    <col min="3334" max="3334" width="27.1406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4.28515625" customWidth="1"/>
    <col min="3588" max="3588" width="19.28515625" customWidth="1"/>
    <col min="3589" max="3589" width="27.42578125" customWidth="1"/>
    <col min="3590" max="3590" width="27.1406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4.28515625" customWidth="1"/>
    <col min="3844" max="3844" width="19.28515625" customWidth="1"/>
    <col min="3845" max="3845" width="27.42578125" customWidth="1"/>
    <col min="3846" max="3846" width="27.1406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4.28515625" customWidth="1"/>
    <col min="4100" max="4100" width="19.28515625" customWidth="1"/>
    <col min="4101" max="4101" width="27.42578125" customWidth="1"/>
    <col min="4102" max="4102" width="27.1406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4.28515625" customWidth="1"/>
    <col min="4356" max="4356" width="19.28515625" customWidth="1"/>
    <col min="4357" max="4357" width="27.42578125" customWidth="1"/>
    <col min="4358" max="4358" width="27.1406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4.28515625" customWidth="1"/>
    <col min="4612" max="4612" width="19.28515625" customWidth="1"/>
    <col min="4613" max="4613" width="27.42578125" customWidth="1"/>
    <col min="4614" max="4614" width="27.1406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4.28515625" customWidth="1"/>
    <col min="4868" max="4868" width="19.28515625" customWidth="1"/>
    <col min="4869" max="4869" width="27.42578125" customWidth="1"/>
    <col min="4870" max="4870" width="27.1406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4.28515625" customWidth="1"/>
    <col min="5124" max="5124" width="19.28515625" customWidth="1"/>
    <col min="5125" max="5125" width="27.42578125" customWidth="1"/>
    <col min="5126" max="5126" width="27.1406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4.28515625" customWidth="1"/>
    <col min="5380" max="5380" width="19.28515625" customWidth="1"/>
    <col min="5381" max="5381" width="27.42578125" customWidth="1"/>
    <col min="5382" max="5382" width="27.1406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4.28515625" customWidth="1"/>
    <col min="5636" max="5636" width="19.28515625" customWidth="1"/>
    <col min="5637" max="5637" width="27.42578125" customWidth="1"/>
    <col min="5638" max="5638" width="27.1406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4.28515625" customWidth="1"/>
    <col min="5892" max="5892" width="19.28515625" customWidth="1"/>
    <col min="5893" max="5893" width="27.42578125" customWidth="1"/>
    <col min="5894" max="5894" width="27.1406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4.28515625" customWidth="1"/>
    <col min="6148" max="6148" width="19.28515625" customWidth="1"/>
    <col min="6149" max="6149" width="27.42578125" customWidth="1"/>
    <col min="6150" max="6150" width="27.1406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4.28515625" customWidth="1"/>
    <col min="6404" max="6404" width="19.28515625" customWidth="1"/>
    <col min="6405" max="6405" width="27.42578125" customWidth="1"/>
    <col min="6406" max="6406" width="27.1406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4.28515625" customWidth="1"/>
    <col min="6660" max="6660" width="19.28515625" customWidth="1"/>
    <col min="6661" max="6661" width="27.42578125" customWidth="1"/>
    <col min="6662" max="6662" width="27.1406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4.28515625" customWidth="1"/>
    <col min="6916" max="6916" width="19.28515625" customWidth="1"/>
    <col min="6917" max="6917" width="27.42578125" customWidth="1"/>
    <col min="6918" max="6918" width="27.1406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4.28515625" customWidth="1"/>
    <col min="7172" max="7172" width="19.28515625" customWidth="1"/>
    <col min="7173" max="7173" width="27.42578125" customWidth="1"/>
    <col min="7174" max="7174" width="27.1406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4.28515625" customWidth="1"/>
    <col min="7428" max="7428" width="19.28515625" customWidth="1"/>
    <col min="7429" max="7429" width="27.42578125" customWidth="1"/>
    <col min="7430" max="7430" width="27.1406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4.28515625" customWidth="1"/>
    <col min="7684" max="7684" width="19.28515625" customWidth="1"/>
    <col min="7685" max="7685" width="27.42578125" customWidth="1"/>
    <col min="7686" max="7686" width="27.1406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4.28515625" customWidth="1"/>
    <col min="7940" max="7940" width="19.28515625" customWidth="1"/>
    <col min="7941" max="7941" width="27.42578125" customWidth="1"/>
    <col min="7942" max="7942" width="27.1406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4.28515625" customWidth="1"/>
    <col min="8196" max="8196" width="19.28515625" customWidth="1"/>
    <col min="8197" max="8197" width="27.42578125" customWidth="1"/>
    <col min="8198" max="8198" width="27.1406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4.28515625" customWidth="1"/>
    <col min="8452" max="8452" width="19.28515625" customWidth="1"/>
    <col min="8453" max="8453" width="27.42578125" customWidth="1"/>
    <col min="8454" max="8454" width="27.1406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4.28515625" customWidth="1"/>
    <col min="8708" max="8708" width="19.28515625" customWidth="1"/>
    <col min="8709" max="8709" width="27.42578125" customWidth="1"/>
    <col min="8710" max="8710" width="27.1406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4.28515625" customWidth="1"/>
    <col min="8964" max="8964" width="19.28515625" customWidth="1"/>
    <col min="8965" max="8965" width="27.42578125" customWidth="1"/>
    <col min="8966" max="8966" width="27.1406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4.28515625" customWidth="1"/>
    <col min="9220" max="9220" width="19.28515625" customWidth="1"/>
    <col min="9221" max="9221" width="27.42578125" customWidth="1"/>
    <col min="9222" max="9222" width="27.1406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4.28515625" customWidth="1"/>
    <col min="9476" max="9476" width="19.28515625" customWidth="1"/>
    <col min="9477" max="9477" width="27.42578125" customWidth="1"/>
    <col min="9478" max="9478" width="27.1406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4.28515625" customWidth="1"/>
    <col min="9732" max="9732" width="19.28515625" customWidth="1"/>
    <col min="9733" max="9733" width="27.42578125" customWidth="1"/>
    <col min="9734" max="9734" width="27.1406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4.28515625" customWidth="1"/>
    <col min="9988" max="9988" width="19.28515625" customWidth="1"/>
    <col min="9989" max="9989" width="27.42578125" customWidth="1"/>
    <col min="9990" max="9990" width="27.1406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4.28515625" customWidth="1"/>
    <col min="10244" max="10244" width="19.28515625" customWidth="1"/>
    <col min="10245" max="10245" width="27.42578125" customWidth="1"/>
    <col min="10246" max="10246" width="27.1406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4.28515625" customWidth="1"/>
    <col min="10500" max="10500" width="19.28515625" customWidth="1"/>
    <col min="10501" max="10501" width="27.42578125" customWidth="1"/>
    <col min="10502" max="10502" width="27.1406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4.28515625" customWidth="1"/>
    <col min="10756" max="10756" width="19.28515625" customWidth="1"/>
    <col min="10757" max="10757" width="27.42578125" customWidth="1"/>
    <col min="10758" max="10758" width="27.1406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4.28515625" customWidth="1"/>
    <col min="11012" max="11012" width="19.28515625" customWidth="1"/>
    <col min="11013" max="11013" width="27.42578125" customWidth="1"/>
    <col min="11014" max="11014" width="27.1406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4.28515625" customWidth="1"/>
    <col min="11268" max="11268" width="19.28515625" customWidth="1"/>
    <col min="11269" max="11269" width="27.42578125" customWidth="1"/>
    <col min="11270" max="11270" width="27.1406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4.28515625" customWidth="1"/>
    <col min="11524" max="11524" width="19.28515625" customWidth="1"/>
    <col min="11525" max="11525" width="27.42578125" customWidth="1"/>
    <col min="11526" max="11526" width="27.1406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4.28515625" customWidth="1"/>
    <col min="11780" max="11780" width="19.28515625" customWidth="1"/>
    <col min="11781" max="11781" width="27.42578125" customWidth="1"/>
    <col min="11782" max="11782" width="27.1406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4.28515625" customWidth="1"/>
    <col min="12036" max="12036" width="19.28515625" customWidth="1"/>
    <col min="12037" max="12037" width="27.42578125" customWidth="1"/>
    <col min="12038" max="12038" width="27.1406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4.28515625" customWidth="1"/>
    <col min="12292" max="12292" width="19.28515625" customWidth="1"/>
    <col min="12293" max="12293" width="27.42578125" customWidth="1"/>
    <col min="12294" max="12294" width="27.1406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4.28515625" customWidth="1"/>
    <col min="12548" max="12548" width="19.28515625" customWidth="1"/>
    <col min="12549" max="12549" width="27.42578125" customWidth="1"/>
    <col min="12550" max="12550" width="27.1406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4.28515625" customWidth="1"/>
    <col min="12804" max="12804" width="19.28515625" customWidth="1"/>
    <col min="12805" max="12805" width="27.42578125" customWidth="1"/>
    <col min="12806" max="12806" width="27.1406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4.28515625" customWidth="1"/>
    <col min="13060" max="13060" width="19.28515625" customWidth="1"/>
    <col min="13061" max="13061" width="27.42578125" customWidth="1"/>
    <col min="13062" max="13062" width="27.1406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4.28515625" customWidth="1"/>
    <col min="13316" max="13316" width="19.28515625" customWidth="1"/>
    <col min="13317" max="13317" width="27.42578125" customWidth="1"/>
    <col min="13318" max="13318" width="27.1406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4.28515625" customWidth="1"/>
    <col min="13572" max="13572" width="19.28515625" customWidth="1"/>
    <col min="13573" max="13573" width="27.42578125" customWidth="1"/>
    <col min="13574" max="13574" width="27.1406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4.28515625" customWidth="1"/>
    <col min="13828" max="13828" width="19.28515625" customWidth="1"/>
    <col min="13829" max="13829" width="27.42578125" customWidth="1"/>
    <col min="13830" max="13830" width="27.1406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4.28515625" customWidth="1"/>
    <col min="14084" max="14084" width="19.28515625" customWidth="1"/>
    <col min="14085" max="14085" width="27.42578125" customWidth="1"/>
    <col min="14086" max="14086" width="27.1406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4.28515625" customWidth="1"/>
    <col min="14340" max="14340" width="19.28515625" customWidth="1"/>
    <col min="14341" max="14341" width="27.42578125" customWidth="1"/>
    <col min="14342" max="14342" width="27.1406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4.28515625" customWidth="1"/>
    <col min="14596" max="14596" width="19.28515625" customWidth="1"/>
    <col min="14597" max="14597" width="27.42578125" customWidth="1"/>
    <col min="14598" max="14598" width="27.1406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4.28515625" customWidth="1"/>
    <col min="14852" max="14852" width="19.28515625" customWidth="1"/>
    <col min="14853" max="14853" width="27.42578125" customWidth="1"/>
    <col min="14854" max="14854" width="27.1406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4.28515625" customWidth="1"/>
    <col min="15108" max="15108" width="19.28515625" customWidth="1"/>
    <col min="15109" max="15109" width="27.42578125" customWidth="1"/>
    <col min="15110" max="15110" width="27.1406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4.28515625" customWidth="1"/>
    <col min="15364" max="15364" width="19.28515625" customWidth="1"/>
    <col min="15365" max="15365" width="27.42578125" customWidth="1"/>
    <col min="15366" max="15366" width="27.1406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4.28515625" customWidth="1"/>
    <col min="15620" max="15620" width="19.28515625" customWidth="1"/>
    <col min="15621" max="15621" width="27.42578125" customWidth="1"/>
    <col min="15622" max="15622" width="27.1406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4.28515625" customWidth="1"/>
    <col min="15876" max="15876" width="19.28515625" customWidth="1"/>
    <col min="15877" max="15877" width="27.42578125" customWidth="1"/>
    <col min="15878" max="15878" width="27.1406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4.28515625" customWidth="1"/>
    <col min="16132" max="16132" width="19.28515625" customWidth="1"/>
    <col min="16133" max="16133" width="27.42578125" customWidth="1"/>
    <col min="16134" max="16134" width="27.140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64</v>
      </c>
      <c r="B1" s="59"/>
      <c r="C1" s="59"/>
      <c r="D1" s="59"/>
      <c r="E1" s="59"/>
      <c r="F1" s="59"/>
      <c r="G1" s="59"/>
      <c r="H1" s="60"/>
    </row>
    <row r="2" spans="1:8" ht="21.7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3"/>
      <c r="F3" s="65" t="s">
        <v>65</v>
      </c>
      <c r="G3" s="66"/>
      <c r="H3" s="63"/>
    </row>
    <row r="4" spans="1:8" x14ac:dyDescent="0.2">
      <c r="A4" s="67" t="s">
        <v>66</v>
      </c>
      <c r="B4" s="68" t="s">
        <v>67</v>
      </c>
      <c r="C4" s="67" t="s">
        <v>68</v>
      </c>
      <c r="D4" s="68" t="s">
        <v>69</v>
      </c>
      <c r="E4" s="69" t="s">
        <v>70</v>
      </c>
      <c r="F4" s="69"/>
      <c r="G4" s="69"/>
      <c r="H4" s="69" t="s">
        <v>71</v>
      </c>
    </row>
    <row r="5" spans="1:8" x14ac:dyDescent="0.2">
      <c r="A5" s="67" t="s">
        <v>72</v>
      </c>
      <c r="B5" s="68"/>
      <c r="C5" s="70"/>
      <c r="D5" s="68" t="s">
        <v>73</v>
      </c>
      <c r="E5" s="68" t="s">
        <v>74</v>
      </c>
      <c r="F5" s="68" t="s">
        <v>75</v>
      </c>
      <c r="G5" s="68" t="s">
        <v>76</v>
      </c>
      <c r="H5" s="68"/>
    </row>
    <row r="6" spans="1:8" x14ac:dyDescent="0.2">
      <c r="A6" s="67"/>
      <c r="B6" s="68"/>
      <c r="C6" s="70"/>
      <c r="D6" s="68" t="s">
        <v>77</v>
      </c>
      <c r="E6" s="71"/>
      <c r="F6" s="68" t="s">
        <v>78</v>
      </c>
      <c r="G6" s="68" t="s">
        <v>79</v>
      </c>
      <c r="H6" s="71"/>
    </row>
    <row r="7" spans="1:8" x14ac:dyDescent="0.2">
      <c r="A7" s="72"/>
      <c r="B7" s="71"/>
      <c r="C7" s="73"/>
      <c r="D7" s="71"/>
      <c r="E7" s="71"/>
      <c r="F7" s="71"/>
      <c r="G7" s="68" t="s">
        <v>80</v>
      </c>
      <c r="H7" s="71"/>
    </row>
    <row r="8" spans="1:8" ht="13.5" thickBot="1" x14ac:dyDescent="0.25">
      <c r="A8" s="74"/>
      <c r="B8" s="75"/>
      <c r="C8" s="76"/>
      <c r="D8" s="75"/>
      <c r="E8" s="75"/>
      <c r="F8" s="75"/>
      <c r="G8" s="75"/>
      <c r="H8" s="75"/>
    </row>
    <row r="9" spans="1:8" x14ac:dyDescent="0.2">
      <c r="A9" s="63"/>
      <c r="B9" s="77"/>
      <c r="C9" s="64"/>
      <c r="D9" s="63"/>
      <c r="E9" s="63"/>
      <c r="F9" s="63"/>
      <c r="G9" s="77"/>
      <c r="H9" s="77"/>
    </row>
    <row r="10" spans="1:8" x14ac:dyDescent="0.2">
      <c r="A10" s="68">
        <v>1</v>
      </c>
      <c r="B10" s="78" t="s">
        <v>81</v>
      </c>
      <c r="C10" s="67" t="s">
        <v>82</v>
      </c>
      <c r="D10" s="68" t="s">
        <v>83</v>
      </c>
      <c r="E10" s="79">
        <v>536.65</v>
      </c>
      <c r="F10" s="79">
        <v>53.75</v>
      </c>
      <c r="G10" s="79">
        <f>+E10-F10</f>
        <v>482.9</v>
      </c>
      <c r="H10" s="80"/>
    </row>
    <row r="11" spans="1:8" x14ac:dyDescent="0.2">
      <c r="A11" s="68"/>
      <c r="B11" s="78"/>
      <c r="C11" s="67" t="s">
        <v>84</v>
      </c>
      <c r="D11" s="68" t="s">
        <v>85</v>
      </c>
      <c r="E11" s="79">
        <v>115.73</v>
      </c>
      <c r="F11" s="79">
        <v>11.53</v>
      </c>
      <c r="G11" s="79"/>
      <c r="H11" s="80"/>
    </row>
    <row r="12" spans="1:8" x14ac:dyDescent="0.2">
      <c r="A12" s="68"/>
      <c r="B12" s="78"/>
      <c r="C12" s="67" t="s">
        <v>86</v>
      </c>
      <c r="D12" s="68" t="s">
        <v>87</v>
      </c>
      <c r="E12" s="81">
        <v>878.9</v>
      </c>
      <c r="F12" s="82">
        <v>87.9</v>
      </c>
      <c r="G12" s="79"/>
      <c r="H12" s="80"/>
    </row>
    <row r="13" spans="1:8" x14ac:dyDescent="0.2">
      <c r="A13" s="68"/>
      <c r="B13" s="78"/>
      <c r="C13" s="67"/>
      <c r="D13" s="68"/>
      <c r="E13" s="81"/>
      <c r="F13" s="82"/>
      <c r="G13" s="79"/>
      <c r="H13" s="80"/>
    </row>
    <row r="14" spans="1:8" x14ac:dyDescent="0.2">
      <c r="A14" s="68"/>
      <c r="B14" s="78"/>
      <c r="C14" s="83" t="s">
        <v>88</v>
      </c>
      <c r="D14" s="84"/>
      <c r="E14" s="85">
        <f>SUM(E10:E12)</f>
        <v>1531.28</v>
      </c>
      <c r="F14" s="85">
        <f>SUM(F10:F12)</f>
        <v>153.18</v>
      </c>
      <c r="G14" s="85">
        <f>SUM(G10:G12)</f>
        <v>482.9</v>
      </c>
      <c r="H14" s="80"/>
    </row>
    <row r="15" spans="1:8" ht="13.5" thickBot="1" x14ac:dyDescent="0.25">
      <c r="A15" s="86"/>
      <c r="B15" s="87"/>
      <c r="C15" s="88"/>
      <c r="D15" s="89"/>
      <c r="E15" s="90"/>
      <c r="F15" s="90"/>
      <c r="G15" s="91"/>
      <c r="H15" s="92"/>
    </row>
    <row r="16" spans="1:8" x14ac:dyDescent="0.2">
      <c r="A16" s="63"/>
      <c r="B16" s="77"/>
      <c r="C16" s="93"/>
      <c r="D16" s="94"/>
      <c r="E16" s="95"/>
      <c r="F16" s="96"/>
      <c r="G16" s="96"/>
      <c r="H16" s="97"/>
    </row>
    <row r="17" spans="1:8" x14ac:dyDescent="0.2">
      <c r="A17" s="71"/>
      <c r="B17" s="98" t="s">
        <v>18</v>
      </c>
      <c r="C17" s="99"/>
      <c r="D17" s="70"/>
      <c r="E17" s="100">
        <f>E14</f>
        <v>1531.28</v>
      </c>
      <c r="F17" s="101">
        <f>+F14</f>
        <v>153.18</v>
      </c>
      <c r="G17" s="102">
        <f>+E17-F17</f>
        <v>1378.1</v>
      </c>
      <c r="H17" s="80"/>
    </row>
    <row r="18" spans="1:8" ht="13.5" thickBot="1" x14ac:dyDescent="0.25">
      <c r="A18" s="75"/>
      <c r="B18" s="103"/>
      <c r="C18" s="104"/>
      <c r="D18" s="105"/>
      <c r="E18" s="89"/>
      <c r="F18" s="106"/>
      <c r="G18" s="106"/>
      <c r="H18" s="106"/>
    </row>
    <row r="20" spans="1:8" ht="51" customHeight="1" x14ac:dyDescent="0.2">
      <c r="A20" s="107" t="s">
        <v>89</v>
      </c>
      <c r="B20" s="107" t="s">
        <v>90</v>
      </c>
      <c r="C20" s="107" t="s">
        <v>91</v>
      </c>
      <c r="D20" s="107" t="s">
        <v>92</v>
      </c>
      <c r="E20" s="108" t="s">
        <v>93</v>
      </c>
      <c r="F20" s="107" t="s">
        <v>94</v>
      </c>
      <c r="G20" s="109"/>
    </row>
    <row r="21" spans="1:8" ht="15" x14ac:dyDescent="0.2">
      <c r="A21" s="110">
        <v>1</v>
      </c>
      <c r="B21" s="111">
        <v>3425.4400000000023</v>
      </c>
      <c r="C21" s="111">
        <v>28455.599999999999</v>
      </c>
      <c r="D21" s="111">
        <v>31881.040000000001</v>
      </c>
      <c r="E21" s="111">
        <v>0</v>
      </c>
      <c r="F21" s="111">
        <f>+B21+C21-D21</f>
        <v>0</v>
      </c>
      <c r="G21" s="112"/>
    </row>
    <row r="23" spans="1:8" ht="53.25" customHeight="1" x14ac:dyDescent="0.2">
      <c r="A23" s="107" t="s">
        <v>89</v>
      </c>
      <c r="B23" s="107" t="s">
        <v>95</v>
      </c>
      <c r="C23" s="107" t="s">
        <v>91</v>
      </c>
      <c r="D23" s="107" t="s">
        <v>96</v>
      </c>
      <c r="E23" s="107" t="s">
        <v>97</v>
      </c>
    </row>
    <row r="24" spans="1:8" ht="15" x14ac:dyDescent="0.2">
      <c r="A24" s="113">
        <v>1</v>
      </c>
      <c r="B24" s="114">
        <v>125052.56</v>
      </c>
      <c r="C24" s="114">
        <f>+C21+E21</f>
        <v>28455.599999999999</v>
      </c>
      <c r="D24" s="114">
        <f>+F17*1000</f>
        <v>153180</v>
      </c>
      <c r="E24" s="114">
        <f>+B24+C24-D24</f>
        <v>328.16000000000349</v>
      </c>
    </row>
    <row r="26" spans="1:8" ht="15" x14ac:dyDescent="0.25">
      <c r="B26" s="115"/>
      <c r="F26" s="116" t="s">
        <v>98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2015-03-31T14:01:31Z</dcterms:created>
  <dcterms:modified xsi:type="dcterms:W3CDTF">2015-04-20T13:02:25Z</dcterms:modified>
</cp:coreProperties>
</file>