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0"/>
  </bookViews>
  <sheets>
    <sheet name="общий" sheetId="1" r:id="rId1"/>
    <sheet name="тек.р." sheetId="2" r:id="rId2"/>
    <sheet name="кап.р." sheetId="3" r:id="rId3"/>
  </sheets>
  <externalReferences>
    <externalReference r:id="rId6"/>
  </externalReferences>
  <definedNames>
    <definedName name="_xlnm.Print_Titles" localSheetId="2">'кап.р.'!$3:$8</definedName>
  </definedNames>
  <calcPr fullCalcOnLoad="1"/>
</workbook>
</file>

<file path=xl/sharedStrings.xml><?xml version="1.0" encoding="utf-8"?>
<sst xmlns="http://schemas.openxmlformats.org/spreadsheetml/2006/main" count="110" uniqueCount="101">
  <si>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</si>
  <si>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</si>
  <si>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</si>
  <si>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4/1  по ул. Центральная с 01.01.2015г. по 31.12.2015г.</t>
  </si>
  <si>
    <t>наименование</t>
  </si>
  <si>
    <t>Задолженность населения на 01.01.2015г. (руб.)</t>
  </si>
  <si>
    <t>Начислено населению за 2015г. (руб.)</t>
  </si>
  <si>
    <t>Поступило в счет оплаты в 2015г. (руб.)</t>
  </si>
  <si>
    <t>Перечислено поставщику услуг</t>
  </si>
  <si>
    <t>Задолженность населения на 01.01.2016г. (руб.)</t>
  </si>
  <si>
    <t>Наименование поставщика</t>
  </si>
  <si>
    <t>Коммунальные услуги</t>
  </si>
  <si>
    <t>Отопление</t>
  </si>
  <si>
    <t xml:space="preserve"> ООО "Сертоловский Водоканал", ООО"ЦБИ"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</si>
  <si>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</si>
  <si>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</si>
  <si>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</si>
  <si>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</si>
  <si>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</si>
  <si>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</si>
  <si>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</si>
  <si>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</si>
  <si>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Н/2008-12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</si>
  <si>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</si>
  <si>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</si>
  <si>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</si>
  <si>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</si>
  <si>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</si>
  <si>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</si>
  <si>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</si>
  <si>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</si>
  <si>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</si>
  <si>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коэффициент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</si>
  <si>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</si>
  <si>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</si>
  <si>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</si>
  <si>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</si>
  <si>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>Поступило от ЦИТ "Домашние сети" за размещение интернет оборудования 4320.00 руб., ОАО "Вымпелком" 2800.00 руб.</t>
  </si>
  <si>
    <t>ЦИТ "Домашние сети", ОАО "Вымпелком"</t>
  </si>
  <si>
    <t>Общая задолженность по дому  на 01.01.2016г.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</si>
  <si>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</si>
  <si>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ремонту будет приведен в следующей квитанции</t>
  </si>
  <si>
    <t>ОТЧЕТ</t>
  </si>
  <si>
    <t>по выполнению плана текущего ремонта жилого дома</t>
  </si>
  <si>
    <t>№ 4/1 по ул. Центральная с 01.01.2015г. по 31.12.2015г.</t>
  </si>
  <si>
    <t>№                             п/п</t>
  </si>
  <si>
    <t>Остаток на 01.01.2015г.,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</si>
  <si>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</si>
  <si>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</si>
  <si>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</si>
  <si>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</si>
  <si>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</si>
  <si>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01.01.2016г.,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</si>
  <si>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</si>
  <si>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</si>
  <si>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548</t>
    </r>
    <r>
      <rPr>
        <b/>
        <sz val="11"/>
        <color indexed="8"/>
        <rFont val="Calibri"/>
        <family val="2"/>
      </rPr>
      <t xml:space="preserve">,66 </t>
    </r>
    <r>
      <rPr>
        <sz val="10"/>
        <rFont val="Arial Cyr"/>
        <family val="0"/>
      </rPr>
      <t>тыс.рублей, в том числе:</t>
    </r>
  </si>
  <si>
    <t>ремонт лифтового оборудования - 56,10 т.р.</t>
  </si>
  <si>
    <t>герметизация швов - 99,00 т.р.</t>
  </si>
  <si>
    <t>аварийное обслуживание -  4,26 т.р.</t>
  </si>
  <si>
    <t>ремонт канализационных лежаков - 324,09 т.р.</t>
  </si>
  <si>
    <t>ремонт дверей, установка замка - 4,57 т.р.</t>
  </si>
  <si>
    <t>ремонт крыши - 56,29 т.р.</t>
  </si>
  <si>
    <t>установка дверцы почтового ящика - 0,23 т.р.</t>
  </si>
  <si>
    <t>работы по электрике - 0,13 т.р.</t>
  </si>
  <si>
    <t>ремонт металлических лестничных решеток - 0,40 т.р.</t>
  </si>
  <si>
    <t>смена стекол - 0,18 т.р.</t>
  </si>
  <si>
    <t>окраска входных дверей, дверей в МК - 2,50 т.р.</t>
  </si>
  <si>
    <t>прочее - 0,91 т.р.</t>
  </si>
  <si>
    <t>Отчет о реализации программы капитального ремонта жилого фонда ООО "УЮТ-СЕРВИС"  за период с 01 января 2015г. по 31 декабря 2015г.  по адресу г.Сертолово, ул. Центральная, д. 4/1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</si>
  <si>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</si>
  <si>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</si>
  <si>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</si>
  <si>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</si>
  <si>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</si>
  <si>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</si>
  <si>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</si>
  <si>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</si>
  <si>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</si>
  <si>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</si>
  <si>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</si>
  <si>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</si>
  <si>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</si>
  <si>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</si>
  <si>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</si>
  <si>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</si>
  <si>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ул.Центральная, д. 4/1</t>
  </si>
  <si>
    <t>замена стояков ГВС, ХВС и полотенцесушителей</t>
  </si>
  <si>
    <t>377 м.п.</t>
  </si>
  <si>
    <t>изготовление энергетического паспорта</t>
  </si>
  <si>
    <t>Всего</t>
  </si>
  <si>
    <t>№ п/п</t>
  </si>
  <si>
    <t>Задолженность населения на 01.01.2015г., руб.</t>
  </si>
  <si>
    <t>Начислено за 2015 год, руб.</t>
  </si>
  <si>
    <t>Оплачено населением за 2015 год, руб.</t>
  </si>
  <si>
    <t>Доля МО Сертолово, руб.</t>
  </si>
  <si>
    <t>Задолженность населения на 01.01.2016г., руб.</t>
  </si>
  <si>
    <t>Остаток средств  на лицевом счете на 01.01.2015г., руб.</t>
  </si>
  <si>
    <t>Оплачено населением и МО Сертолово за 2015 год, руб.</t>
  </si>
  <si>
    <t>Израсходованно, руб.</t>
  </si>
  <si>
    <t>Остаток средств  на лицевом счете на 01.01.2016г., руб.</t>
  </si>
  <si>
    <t>Администрация ООО «УЮТ-СЕРВИС»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</si>
</sst>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4" fontId="24" fillId="0" borderId="17" xfId="0" applyNumberFormat="1" applyFont="1" applyFill="1" applyBorder="1" applyAlignment="1">
      <alignment horizontal="right" vertical="top" wrapText="1"/>
    </xf>
    <xf numFmtId="4" fontId="25" fillId="0" borderId="17" xfId="0" applyNumberFormat="1" applyFont="1" applyFill="1" applyBorder="1" applyAlignment="1">
      <alignment vertical="top" wrapText="1"/>
    </xf>
    <xf numFmtId="0" fontId="26" fillId="0" borderId="18" xfId="0" applyFont="1" applyFill="1" applyBorder="1" applyAlignment="1">
      <alignment horizontal="center" vertical="center" wrapText="1"/>
    </xf>
    <xf numFmtId="4" fontId="24" fillId="0" borderId="17" xfId="0" applyNumberFormat="1" applyFont="1" applyFill="1" applyBorder="1" applyAlignment="1">
      <alignment vertical="top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vertical="top" wrapText="1"/>
    </xf>
    <xf numFmtId="0" fontId="27" fillId="0" borderId="14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4" fontId="24" fillId="0" borderId="12" xfId="0" applyNumberFormat="1" applyFont="1" applyFill="1" applyBorder="1" applyAlignment="1">
      <alignment horizontal="right" vertical="top" wrapText="1"/>
    </xf>
    <xf numFmtId="4" fontId="25" fillId="0" borderId="12" xfId="0" applyNumberFormat="1" applyFont="1" applyFill="1" applyBorder="1" applyAlignment="1">
      <alignment vertical="top" wrapText="1"/>
    </xf>
    <xf numFmtId="0" fontId="28" fillId="0" borderId="18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" fontId="28" fillId="0" borderId="17" xfId="0" applyNumberFormat="1" applyFont="1" applyFill="1" applyBorder="1" applyAlignment="1">
      <alignment horizontal="right" vertical="top" wrapText="1"/>
    </xf>
    <xf numFmtId="0" fontId="19" fillId="0" borderId="17" xfId="0" applyFont="1" applyFill="1" applyBorder="1" applyAlignment="1">
      <alignment horizontal="center" vertical="top" wrapText="1"/>
    </xf>
    <xf numFmtId="0" fontId="26" fillId="0" borderId="17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9" fillId="0" borderId="2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wrapText="1"/>
    </xf>
    <xf numFmtId="4" fontId="24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28" fillId="0" borderId="12" xfId="0" applyFont="1" applyFill="1" applyBorder="1" applyAlignment="1">
      <alignment horizontal="center" vertical="top" wrapText="1"/>
    </xf>
    <xf numFmtId="0" fontId="30" fillId="0" borderId="0" xfId="0" applyFont="1" applyFill="1" applyAlignment="1">
      <alignment/>
    </xf>
    <xf numFmtId="4" fontId="31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28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0" fontId="36" fillId="0" borderId="0" xfId="52" applyFill="1" applyAlignment="1">
      <alignment horizontal="center"/>
      <protection/>
    </xf>
    <xf numFmtId="0" fontId="36" fillId="0" borderId="0" xfId="52" applyFill="1">
      <alignment/>
      <protection/>
    </xf>
    <xf numFmtId="0" fontId="36" fillId="0" borderId="21" xfId="52" applyFill="1" applyBorder="1" applyAlignment="1">
      <alignment horizontal="center" vertical="center" wrapText="1"/>
      <protection/>
    </xf>
    <xf numFmtId="0" fontId="36" fillId="0" borderId="21" xfId="52" applyFont="1" applyFill="1" applyBorder="1" applyAlignment="1">
      <alignment horizontal="center" vertical="center" wrapText="1"/>
      <protection/>
    </xf>
    <xf numFmtId="0" fontId="44" fillId="0" borderId="21" xfId="52" applyFont="1" applyFill="1" applyBorder="1" applyAlignment="1">
      <alignment horizontal="center" vertical="center"/>
      <protection/>
    </xf>
    <xf numFmtId="2" fontId="44" fillId="0" borderId="21" xfId="52" applyNumberFormat="1" applyFont="1" applyFill="1" applyBorder="1" applyAlignment="1">
      <alignment horizontal="center" vertical="center"/>
      <protection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/>
    </xf>
    <xf numFmtId="0" fontId="33" fillId="0" borderId="13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9" fontId="0" fillId="0" borderId="19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2" fontId="0" fillId="0" borderId="19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34" fillId="0" borderId="23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2" fontId="34" fillId="0" borderId="27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0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34" fillId="0" borderId="25" xfId="0" applyFont="1" applyBorder="1" applyAlignment="1">
      <alignment/>
    </xf>
    <xf numFmtId="0" fontId="0" fillId="0" borderId="23" xfId="0" applyBorder="1" applyAlignment="1">
      <alignment/>
    </xf>
    <xf numFmtId="2" fontId="34" fillId="0" borderId="19" xfId="0" applyNumberFormat="1" applyFont="1" applyBorder="1" applyAlignment="1">
      <alignment horizontal="center"/>
    </xf>
    <xf numFmtId="2" fontId="34" fillId="0" borderId="25" xfId="61" applyNumberFormat="1" applyFont="1" applyBorder="1" applyAlignment="1">
      <alignment horizontal="center"/>
    </xf>
    <xf numFmtId="2" fontId="34" fillId="0" borderId="25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35" fillId="0" borderId="21" xfId="0" applyFont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21" xfId="0" applyFont="1" applyBorder="1" applyAlignment="1">
      <alignment/>
    </xf>
    <xf numFmtId="4" fontId="35" fillId="0" borderId="21" xfId="0" applyNumberFormat="1" applyFont="1" applyBorder="1" applyAlignment="1">
      <alignment/>
    </xf>
    <xf numFmtId="4" fontId="35" fillId="0" borderId="0" xfId="0" applyNumberFormat="1" applyFont="1" applyBorder="1" applyAlignment="1">
      <alignment/>
    </xf>
    <xf numFmtId="0" fontId="0" fillId="0" borderId="21" xfId="0" applyBorder="1" applyAlignment="1">
      <alignment/>
    </xf>
    <xf numFmtId="4" fontId="35" fillId="0" borderId="21" xfId="0" applyNumberFormat="1" applyFont="1" applyBorder="1" applyAlignment="1">
      <alignment horizontal="right"/>
    </xf>
    <xf numFmtId="0" fontId="32" fillId="0" borderId="0" xfId="0" applyFont="1" applyAlignment="1">
      <alignment horizontal="right" indent="4"/>
    </xf>
    <xf numFmtId="0" fontId="28" fillId="0" borderId="0" xfId="0" applyFont="1" applyAlignment="1">
      <alignment horizontal="right" indent="4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8;&#1056;&#1040;\&#1091;&#1102;&#1090;-&#1089;&#1077;&#1088;&#1074;&#1080;&#1089;\&#1086;&#1090;&#1095;&#1077;&#1090;&#1099;%20&#1055;&#1045;&#1056;&#1045;&#1044;%20&#1053;&#1040;&#1057;&#1045;&#1051;&#1045;&#1053;&#1048;&#1045;&#1052;\2015\&#1082;&#1072;&#1087;.&#1088;&#1077;&#1084;&#1086;&#1085;&#1090;%20&#1079;&#1072;%202015%20&#1075;&#1086;&#1076;%20&#1076;&#1083;&#1103;%20&#1085;&#1072;&#1089;&#1077;&#1083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р7"/>
      <sheetName val="Бер8"/>
      <sheetName val="Бер9"/>
      <sheetName val="Бер10"/>
      <sheetName val="Бер11"/>
      <sheetName val="Бер12"/>
      <sheetName val="Бер13"/>
      <sheetName val="Бер14"/>
      <sheetName val="Ветеранов3"/>
      <sheetName val="Ветеранов4"/>
      <sheetName val="Ветеранов5"/>
      <sheetName val="Ветеранов6"/>
      <sheetName val="Ветеранов7"/>
      <sheetName val="Ветеранов11 2"/>
      <sheetName val="Вш2"/>
      <sheetName val="Зар7"/>
      <sheetName val="Зар10"/>
      <sheetName val="Зар11 2"/>
      <sheetName val="Зар12"/>
      <sheetName val="Кленовая 5 2"/>
      <sheetName val="Кленовая 5 3"/>
      <sheetName val="Ларина 1"/>
      <sheetName val="Ларина2"/>
      <sheetName val="Ларина5"/>
      <sheetName val="Ларина6"/>
      <sheetName val="Ларина8"/>
      <sheetName val="Молодежная1"/>
      <sheetName val="Молодежная2"/>
      <sheetName val="Молодежная3"/>
      <sheetName val="Молодежная6"/>
      <sheetName val="Молодежная7"/>
      <sheetName val="Молодежная8 1"/>
      <sheetName val="Молодцова1"/>
      <sheetName val="Молодцова2"/>
      <sheetName val="Молодцова3"/>
      <sheetName val="Молодцова4"/>
      <sheetName val="Молодцова7"/>
      <sheetName val="Молодцова9"/>
      <sheetName val="Молодцова10"/>
      <sheetName val="Молодцова11"/>
      <sheetName val="Молодцова13"/>
      <sheetName val="Молодцова14"/>
      <sheetName val="Молодцова15 1"/>
      <sheetName val="Молодцова15 2"/>
      <sheetName val="Молодцова16"/>
      <sheetName val="Парковая1"/>
      <sheetName val="Сосновая1"/>
      <sheetName val="Сосновая2"/>
      <sheetName val="Сосновая3"/>
      <sheetName val="Центральная2"/>
      <sheetName val="Центральная3"/>
      <sheetName val="Центральная4 1"/>
      <sheetName val="Центральная4 2"/>
      <sheetName val="Центральная6 1"/>
      <sheetName val="Центральная6 2"/>
      <sheetName val="Центральная7 2"/>
      <sheetName val="Центральная10 1"/>
      <sheetName val="Школьная1"/>
      <sheetName val="Школьная2 2"/>
      <sheetName val="Школьная2 3"/>
      <sheetName val="Школьная6 1"/>
      <sheetName val="Школьная6 2"/>
      <sheetName val="Школьная6 3"/>
      <sheetName val="ЧР6а"/>
      <sheetName val="ЧР36"/>
      <sheetName val="ЧР4"/>
      <sheetName val="ЧР70"/>
      <sheetName val="ЧР71"/>
      <sheetName val="ЧР72"/>
      <sheetName val="ЧР73"/>
      <sheetName val="Юб6"/>
      <sheetName val="Юб7"/>
      <sheetName val="Юб9"/>
      <sheetName val="Юб12"/>
      <sheetName val="итог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3"/>
  <dimension ref="C1:J52"/>
  <sheetViews>
    <sheetView tabSelected="1" zoomScalePageLayoutView="0" workbookViewId="0" topLeftCell="C17">
      <selection activeCell="J44" sqref="J44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47" customWidth="1"/>
    <col min="4" max="4" width="14.375" style="47" customWidth="1"/>
    <col min="5" max="5" width="11.875" style="47" customWidth="1"/>
    <col min="6" max="6" width="13.25390625" style="47" customWidth="1"/>
    <col min="7" max="7" width="11.875" style="47" customWidth="1"/>
    <col min="8" max="8" width="14.375" style="47" customWidth="1"/>
    <col min="9" max="9" width="33.375" style="47" customWidth="1"/>
    <col min="10" max="10" width="10.125" style="2" bestFit="1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2.75" customHeight="1">
      <c r="C21" s="7"/>
      <c r="D21" s="7"/>
      <c r="E21" s="8"/>
      <c r="F21" s="8"/>
      <c r="G21" s="8"/>
      <c r="H21" s="8"/>
      <c r="I21" s="8"/>
    </row>
    <row r="22" spans="3:9" ht="14.25">
      <c r="C22" s="9" t="s">
        <v>1</v>
      </c>
      <c r="D22" s="9"/>
      <c r="E22" s="9"/>
      <c r="F22" s="9"/>
      <c r="G22" s="9"/>
      <c r="H22" s="9"/>
      <c r="I22" s="9"/>
    </row>
    <row r="23" spans="3:9" ht="12.75">
      <c r="C23" s="10" t="s">
        <v>2</v>
      </c>
      <c r="D23" s="10"/>
      <c r="E23" s="10"/>
      <c r="F23" s="10"/>
      <c r="G23" s="10"/>
      <c r="H23" s="10"/>
      <c r="I23" s="10"/>
    </row>
    <row r="24" spans="3:9" ht="12.75">
      <c r="C24" s="10" t="s">
        <v>3</v>
      </c>
      <c r="D24" s="10"/>
      <c r="E24" s="10"/>
      <c r="F24" s="10"/>
      <c r="G24" s="10"/>
      <c r="H24" s="10"/>
      <c r="I24" s="10"/>
    </row>
    <row r="25" spans="3:9" ht="6" customHeight="1" thickBot="1">
      <c r="C25" s="11"/>
      <c r="D25" s="11"/>
      <c r="E25" s="11"/>
      <c r="F25" s="11"/>
      <c r="G25" s="11"/>
      <c r="H25" s="11"/>
      <c r="I25" s="11"/>
    </row>
    <row r="26" spans="3:9" ht="40.5" customHeight="1" thickBot="1">
      <c r="C26" s="12" t="s">
        <v>4</v>
      </c>
      <c r="D26" s="13" t="s">
        <v>5</v>
      </c>
      <c r="E26" s="14" t="s">
        <v>6</v>
      </c>
      <c r="F26" s="14" t="s">
        <v>7</v>
      </c>
      <c r="G26" s="14" t="s">
        <v>8</v>
      </c>
      <c r="H26" s="14" t="s">
        <v>9</v>
      </c>
      <c r="I26" s="13" t="s">
        <v>10</v>
      </c>
    </row>
    <row r="27" spans="3:9" ht="13.5" customHeight="1" thickBot="1">
      <c r="C27" s="15" t="s">
        <v>11</v>
      </c>
      <c r="D27" s="16"/>
      <c r="E27" s="16"/>
      <c r="F27" s="16"/>
      <c r="G27" s="16"/>
      <c r="H27" s="16"/>
      <c r="I27" s="17"/>
    </row>
    <row r="28" spans="3:9" ht="13.5" customHeight="1" thickBot="1">
      <c r="C28" s="18" t="s">
        <v>12</v>
      </c>
      <c r="D28" s="19">
        <v>285913.76</v>
      </c>
      <c r="E28" s="20">
        <v>1828902.11</v>
      </c>
      <c r="F28" s="20">
        <v>1866927.07</v>
      </c>
      <c r="G28" s="20">
        <v>1774689.6</v>
      </c>
      <c r="H28" s="20">
        <f>+D28+E28-F28</f>
        <v>247888.80000000005</v>
      </c>
      <c r="I28" s="21" t="s">
        <v>13</v>
      </c>
    </row>
    <row r="29" spans="3:9" ht="13.5" customHeight="1" thickBot="1">
      <c r="C29" s="18" t="s">
        <v>14</v>
      </c>
      <c r="D29" s="19">
        <v>170967.33</v>
      </c>
      <c r="E29" s="22">
        <v>695150.03</v>
      </c>
      <c r="F29" s="22">
        <v>699935.83</v>
      </c>
      <c r="G29" s="20">
        <v>837267.87</v>
      </c>
      <c r="H29" s="20">
        <f>+D29+E29-F29</f>
        <v>166181.53000000003</v>
      </c>
      <c r="I29" s="23"/>
    </row>
    <row r="30" spans="3:9" ht="13.5" customHeight="1" thickBot="1">
      <c r="C30" s="18" t="s">
        <v>15</v>
      </c>
      <c r="D30" s="19">
        <v>75470.77999999991</v>
      </c>
      <c r="E30" s="22">
        <v>380296.53</v>
      </c>
      <c r="F30" s="22">
        <v>387479.42</v>
      </c>
      <c r="G30" s="20">
        <v>396667.2</v>
      </c>
      <c r="H30" s="20">
        <f>+D30+E30-F30</f>
        <v>68287.88999999996</v>
      </c>
      <c r="I30" s="23"/>
    </row>
    <row r="31" spans="3:9" ht="13.5" customHeight="1" thickBot="1">
      <c r="C31" s="18" t="s">
        <v>16</v>
      </c>
      <c r="D31" s="19">
        <v>43622.56999999995</v>
      </c>
      <c r="E31" s="22">
        <v>223957.09</v>
      </c>
      <c r="F31" s="22">
        <v>224808.03</v>
      </c>
      <c r="G31" s="20">
        <v>177320.03</v>
      </c>
      <c r="H31" s="20">
        <f>+D31+E31-F31</f>
        <v>42771.62999999992</v>
      </c>
      <c r="I31" s="23"/>
    </row>
    <row r="32" spans="3:9" ht="13.5" customHeight="1" thickBot="1">
      <c r="C32" s="18" t="s">
        <v>17</v>
      </c>
      <c r="D32" s="19">
        <v>828.18</v>
      </c>
      <c r="E32" s="22">
        <v>47844.6</v>
      </c>
      <c r="F32" s="22">
        <v>44395.52</v>
      </c>
      <c r="G32" s="20">
        <f>E32</f>
        <v>47844.6</v>
      </c>
      <c r="H32" s="20">
        <f>+D32+E32-F32</f>
        <v>4277.260000000002</v>
      </c>
      <c r="I32" s="24"/>
    </row>
    <row r="33" spans="3:9" ht="13.5" customHeight="1" thickBot="1">
      <c r="C33" s="18" t="s">
        <v>18</v>
      </c>
      <c r="D33" s="25">
        <f>SUM(D28:D32)</f>
        <v>576802.6199999999</v>
      </c>
      <c r="E33" s="25">
        <f>SUM(E28:E32)</f>
        <v>3176150.36</v>
      </c>
      <c r="F33" s="25">
        <f>SUM(F28:F32)</f>
        <v>3223545.8699999996</v>
      </c>
      <c r="G33" s="25">
        <f>SUM(G28:G32)</f>
        <v>3233789.3000000003</v>
      </c>
      <c r="H33" s="25">
        <f>SUM(H28:H32)</f>
        <v>529407.11</v>
      </c>
      <c r="I33" s="26"/>
    </row>
    <row r="34" spans="3:9" ht="13.5" customHeight="1" thickBot="1">
      <c r="C34" s="16" t="s">
        <v>19</v>
      </c>
      <c r="D34" s="16"/>
      <c r="E34" s="16"/>
      <c r="F34" s="16"/>
      <c r="G34" s="16"/>
      <c r="H34" s="16"/>
      <c r="I34" s="16"/>
    </row>
    <row r="35" spans="3:9" ht="38.25" customHeight="1" thickBot="1">
      <c r="C35" s="27" t="s">
        <v>4</v>
      </c>
      <c r="D35" s="13" t="s">
        <v>5</v>
      </c>
      <c r="E35" s="14" t="s">
        <v>6</v>
      </c>
      <c r="F35" s="14" t="s">
        <v>7</v>
      </c>
      <c r="G35" s="14" t="s">
        <v>8</v>
      </c>
      <c r="H35" s="14" t="s">
        <v>9</v>
      </c>
      <c r="I35" s="28" t="s">
        <v>20</v>
      </c>
    </row>
    <row r="36" spans="3:9" ht="13.5" customHeight="1" thickBot="1">
      <c r="C36" s="12" t="s">
        <v>21</v>
      </c>
      <c r="D36" s="29">
        <v>129861.98</v>
      </c>
      <c r="E36" s="30">
        <f>1375189.81+1923.07+173.29+1611.15+465.93</f>
        <v>1379363.25</v>
      </c>
      <c r="F36" s="30">
        <f>459.67+1589.48+170.72+1894.49+1348069.76</f>
        <v>1352184.12</v>
      </c>
      <c r="G36" s="30">
        <f>E36</f>
        <v>1379363.25</v>
      </c>
      <c r="H36" s="30">
        <f>+D36+E36-F36</f>
        <v>157041.10999999987</v>
      </c>
      <c r="I36" s="31" t="s">
        <v>22</v>
      </c>
    </row>
    <row r="37" spans="3:10" ht="14.25" customHeight="1" thickBot="1">
      <c r="C37" s="18" t="s">
        <v>23</v>
      </c>
      <c r="D37" s="19">
        <v>30424.65</v>
      </c>
      <c r="E37" s="20">
        <v>268856.29</v>
      </c>
      <c r="F37" s="20">
        <v>267785.16</v>
      </c>
      <c r="G37" s="30">
        <v>548665.31</v>
      </c>
      <c r="H37" s="30">
        <f aca="true" t="shared" si="0" ref="H37:H44">+D37+E37-F37</f>
        <v>31495.780000000028</v>
      </c>
      <c r="I37" s="32"/>
      <c r="J37" s="33"/>
    </row>
    <row r="38" spans="3:9" ht="13.5" customHeight="1" thickBot="1">
      <c r="C38" s="27" t="s">
        <v>24</v>
      </c>
      <c r="D38" s="34">
        <v>5256.679999999993</v>
      </c>
      <c r="E38" s="20">
        <v>0</v>
      </c>
      <c r="F38" s="20">
        <v>1780.66</v>
      </c>
      <c r="G38" s="30"/>
      <c r="H38" s="30">
        <f t="shared" si="0"/>
        <v>3476.019999999993</v>
      </c>
      <c r="I38" s="35"/>
    </row>
    <row r="39" spans="3:9" ht="12.75" customHeight="1" thickBot="1">
      <c r="C39" s="18" t="s">
        <v>25</v>
      </c>
      <c r="D39" s="19">
        <v>21999.66</v>
      </c>
      <c r="E39" s="20">
        <v>194077.6</v>
      </c>
      <c r="F39" s="20">
        <v>193207.64</v>
      </c>
      <c r="G39" s="30">
        <f aca="true" t="shared" si="1" ref="G39:G44">E39</f>
        <v>194077.6</v>
      </c>
      <c r="H39" s="30">
        <f t="shared" si="0"/>
        <v>22869.619999999995</v>
      </c>
      <c r="I39" s="36" t="s">
        <v>26</v>
      </c>
    </row>
    <row r="40" spans="3:9" ht="13.5" customHeight="1" thickBot="1">
      <c r="C40" s="18" t="s">
        <v>27</v>
      </c>
      <c r="D40" s="19">
        <v>32224.52</v>
      </c>
      <c r="E40" s="20">
        <v>292490.04</v>
      </c>
      <c r="F40" s="20">
        <v>291113.57</v>
      </c>
      <c r="G40" s="30">
        <v>260149.52</v>
      </c>
      <c r="H40" s="30">
        <f t="shared" si="0"/>
        <v>33600.98999999999</v>
      </c>
      <c r="I40" s="37" t="s">
        <v>28</v>
      </c>
    </row>
    <row r="41" spans="3:9" ht="13.5" customHeight="1" thickBot="1">
      <c r="C41" s="18" t="s">
        <v>29</v>
      </c>
      <c r="D41" s="19">
        <v>1442.98</v>
      </c>
      <c r="E41" s="22">
        <v>13062.22</v>
      </c>
      <c r="F41" s="22">
        <v>13004.45</v>
      </c>
      <c r="G41" s="30">
        <f t="shared" si="1"/>
        <v>13062.22</v>
      </c>
      <c r="H41" s="30">
        <f>+D41+E41-F41</f>
        <v>1500.7499999999982</v>
      </c>
      <c r="I41" s="37" t="s">
        <v>30</v>
      </c>
    </row>
    <row r="42" spans="3:9" ht="13.5" customHeight="1" thickBot="1">
      <c r="C42" s="27" t="s">
        <v>31</v>
      </c>
      <c r="D42" s="19">
        <v>25104.11</v>
      </c>
      <c r="E42" s="22">
        <v>161672.38</v>
      </c>
      <c r="F42" s="22">
        <v>162447.34</v>
      </c>
      <c r="G42" s="30">
        <f t="shared" si="1"/>
        <v>161672.38</v>
      </c>
      <c r="H42" s="30">
        <f>+D42+E42-F42</f>
        <v>24329.149999999994</v>
      </c>
      <c r="I42" s="36"/>
    </row>
    <row r="43" spans="3:9" ht="13.5" customHeight="1" thickBot="1">
      <c r="C43" s="27" t="s">
        <v>32</v>
      </c>
      <c r="D43" s="19">
        <v>0</v>
      </c>
      <c r="E43" s="22">
        <v>11571.36</v>
      </c>
      <c r="F43" s="22">
        <v>7159.18</v>
      </c>
      <c r="G43" s="30"/>
      <c r="H43" s="30">
        <f>+D43+E43-F43</f>
        <v>4412.18</v>
      </c>
      <c r="I43" s="36"/>
    </row>
    <row r="44" spans="3:9" ht="13.5" customHeight="1" thickBot="1">
      <c r="C44" s="18" t="s">
        <v>33</v>
      </c>
      <c r="D44" s="19">
        <v>3906.100000000013</v>
      </c>
      <c r="E44" s="22">
        <v>35012.09</v>
      </c>
      <c r="F44" s="22">
        <v>34863.44</v>
      </c>
      <c r="G44" s="30">
        <f t="shared" si="1"/>
        <v>35012.09</v>
      </c>
      <c r="H44" s="30">
        <f t="shared" si="0"/>
        <v>4054.7500000000073</v>
      </c>
      <c r="I44" s="37" t="s">
        <v>34</v>
      </c>
    </row>
    <row r="45" spans="3:9" s="38" customFormat="1" ht="13.5" customHeight="1" thickBot="1">
      <c r="C45" s="18" t="s">
        <v>18</v>
      </c>
      <c r="D45" s="25">
        <f>SUM(D36:D44)</f>
        <v>250220.68000000002</v>
      </c>
      <c r="E45" s="25">
        <f>SUM(E36:E44)</f>
        <v>2356105.23</v>
      </c>
      <c r="F45" s="25">
        <f>SUM(F36:F44)</f>
        <v>2323545.56</v>
      </c>
      <c r="G45" s="25">
        <f>SUM(G36:G44)</f>
        <v>2592002.37</v>
      </c>
      <c r="H45" s="25">
        <f>SUM(H36:H44)</f>
        <v>282780.34999999986</v>
      </c>
      <c r="I45" s="35"/>
    </row>
    <row r="46" spans="3:9" ht="13.5" customHeight="1" thickBot="1">
      <c r="C46" s="39" t="s">
        <v>35</v>
      </c>
      <c r="D46" s="39"/>
      <c r="E46" s="39"/>
      <c r="F46" s="39"/>
      <c r="G46" s="39"/>
      <c r="H46" s="39"/>
      <c r="I46" s="39"/>
    </row>
    <row r="47" spans="3:9" ht="28.5" customHeight="1" thickBot="1">
      <c r="C47" s="40" t="s">
        <v>36</v>
      </c>
      <c r="D47" s="41" t="s">
        <v>37</v>
      </c>
      <c r="E47" s="42"/>
      <c r="F47" s="42"/>
      <c r="G47" s="42"/>
      <c r="H47" s="43"/>
      <c r="I47" s="44" t="s">
        <v>38</v>
      </c>
    </row>
    <row r="48" spans="3:8" ht="22.5" customHeight="1">
      <c r="C48" s="45" t="s">
        <v>39</v>
      </c>
      <c r="D48" s="45"/>
      <c r="E48" s="45"/>
      <c r="F48" s="45"/>
      <c r="G48" s="45"/>
      <c r="H48" s="46">
        <f>+H33+H45</f>
        <v>812187.4599999998</v>
      </c>
    </row>
    <row r="49" spans="3:4" ht="15" hidden="1">
      <c r="C49" s="48" t="s">
        <v>40</v>
      </c>
      <c r="D49" s="48"/>
    </row>
    <row r="50" ht="12.75" customHeight="1">
      <c r="C50" s="49" t="s">
        <v>41</v>
      </c>
    </row>
    <row r="51" spans="5:6" ht="12.75">
      <c r="E51" s="50"/>
      <c r="F51" s="50"/>
    </row>
    <row r="52" spans="3:8" ht="12.75">
      <c r="C52" s="2"/>
      <c r="D52" s="33"/>
      <c r="E52" s="33"/>
      <c r="F52" s="33"/>
      <c r="G52" s="33"/>
      <c r="H52" s="33"/>
    </row>
  </sheetData>
  <sheetProtection/>
  <mergeCells count="10">
    <mergeCell ref="C34:I34"/>
    <mergeCell ref="I36:I37"/>
    <mergeCell ref="C46:I46"/>
    <mergeCell ref="D47:H47"/>
    <mergeCell ref="C22:I22"/>
    <mergeCell ref="C23:I23"/>
    <mergeCell ref="C24:I24"/>
    <mergeCell ref="C25:I25"/>
    <mergeCell ref="C27:I27"/>
    <mergeCell ref="I28:I32"/>
  </mergeCells>
  <printOptions/>
  <pageMargins left="0.7874015748031497" right="0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9"/>
  <dimension ref="A13:I31"/>
  <sheetViews>
    <sheetView zoomScaleSheetLayoutView="120" zoomScalePageLayoutView="0" workbookViewId="0" topLeftCell="A10">
      <selection activeCell="D32" sqref="D32"/>
    </sheetView>
  </sheetViews>
  <sheetFormatPr defaultColWidth="9.00390625" defaultRowHeight="12.75"/>
  <cols>
    <col min="1" max="1" width="4.625" style="52" customWidth="1"/>
    <col min="2" max="2" width="12.375" style="52" customWidth="1"/>
    <col min="3" max="3" width="13.25390625" style="52" hidden="1" customWidth="1"/>
    <col min="4" max="4" width="12.125" style="52" customWidth="1"/>
    <col min="5" max="5" width="13.625" style="52" customWidth="1"/>
    <col min="6" max="6" width="13.25390625" style="52" customWidth="1"/>
    <col min="7" max="7" width="14.25390625" style="52" customWidth="1"/>
    <col min="8" max="8" width="15.125" style="52" customWidth="1"/>
    <col min="9" max="9" width="14.625" style="52" customWidth="1"/>
    <col min="10" max="16384" width="9.125" style="52" customWidth="1"/>
  </cols>
  <sheetData>
    <row r="13" spans="1:9" ht="15">
      <c r="A13" s="51" t="s">
        <v>42</v>
      </c>
      <c r="B13" s="51"/>
      <c r="C13" s="51"/>
      <c r="D13" s="51"/>
      <c r="E13" s="51"/>
      <c r="F13" s="51"/>
      <c r="G13" s="51"/>
      <c r="H13" s="51"/>
      <c r="I13" s="51"/>
    </row>
    <row r="14" spans="1:9" ht="15">
      <c r="A14" s="51" t="s">
        <v>43</v>
      </c>
      <c r="B14" s="51"/>
      <c r="C14" s="51"/>
      <c r="D14" s="51"/>
      <c r="E14" s="51"/>
      <c r="F14" s="51"/>
      <c r="G14" s="51"/>
      <c r="H14" s="51"/>
      <c r="I14" s="51"/>
    </row>
    <row r="15" spans="1:9" ht="15">
      <c r="A15" s="51" t="s">
        <v>44</v>
      </c>
      <c r="B15" s="51"/>
      <c r="C15" s="51"/>
      <c r="D15" s="51"/>
      <c r="E15" s="51"/>
      <c r="F15" s="51"/>
      <c r="G15" s="51"/>
      <c r="H15" s="51"/>
      <c r="I15" s="51"/>
    </row>
    <row r="16" spans="1:9" ht="60">
      <c r="A16" s="53" t="s">
        <v>45</v>
      </c>
      <c r="B16" s="53" t="s">
        <v>46</v>
      </c>
      <c r="C16" s="53" t="s">
        <v>47</v>
      </c>
      <c r="D16" s="53" t="s">
        <v>48</v>
      </c>
      <c r="E16" s="53" t="s">
        <v>49</v>
      </c>
      <c r="F16" s="54" t="s">
        <v>50</v>
      </c>
      <c r="G16" s="54" t="s">
        <v>51</v>
      </c>
      <c r="H16" s="53" t="s">
        <v>52</v>
      </c>
      <c r="I16" s="53" t="s">
        <v>53</v>
      </c>
    </row>
    <row r="17" spans="1:9" ht="15">
      <c r="A17" s="55" t="s">
        <v>54</v>
      </c>
      <c r="B17" s="56">
        <v>37.83007999999995</v>
      </c>
      <c r="C17" s="56"/>
      <c r="D17" s="56">
        <v>268.85629</v>
      </c>
      <c r="E17" s="56">
        <v>267.78516</v>
      </c>
      <c r="F17" s="56">
        <v>7.12</v>
      </c>
      <c r="G17" s="56">
        <v>548.66</v>
      </c>
      <c r="H17" s="56">
        <v>31.49578</v>
      </c>
      <c r="I17" s="56">
        <f>B17+D17+F17-G17</f>
        <v>-234.85363</v>
      </c>
    </row>
    <row r="19" ht="15">
      <c r="A19" s="52" t="s">
        <v>55</v>
      </c>
    </row>
    <row r="20" ht="15">
      <c r="A20" s="52" t="s">
        <v>56</v>
      </c>
    </row>
    <row r="21" ht="15">
      <c r="A21" s="52" t="s">
        <v>57</v>
      </c>
    </row>
    <row r="22" ht="15">
      <c r="A22" s="52" t="s">
        <v>58</v>
      </c>
    </row>
    <row r="23" ht="15">
      <c r="A23" s="52" t="s">
        <v>59</v>
      </c>
    </row>
    <row r="24" ht="15">
      <c r="A24" s="52" t="s">
        <v>60</v>
      </c>
    </row>
    <row r="25" ht="15">
      <c r="A25" s="52" t="s">
        <v>61</v>
      </c>
    </row>
    <row r="26" ht="15">
      <c r="A26" s="52" t="s">
        <v>62</v>
      </c>
    </row>
    <row r="27" ht="15">
      <c r="A27" s="52" t="s">
        <v>63</v>
      </c>
    </row>
    <row r="28" ht="15">
      <c r="A28" s="52" t="s">
        <v>64</v>
      </c>
    </row>
    <row r="29" ht="15">
      <c r="A29" s="52" t="s">
        <v>65</v>
      </c>
    </row>
    <row r="30" ht="15">
      <c r="A30" s="52" t="s">
        <v>66</v>
      </c>
    </row>
    <row r="31" ht="15">
      <c r="A31" s="52" t="s">
        <v>67</v>
      </c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2"/>
  <dimension ref="A1:H25"/>
  <sheetViews>
    <sheetView zoomScalePageLayoutView="0" workbookViewId="0" topLeftCell="A1">
      <selection activeCell="A18" sqref="A18"/>
    </sheetView>
  </sheetViews>
  <sheetFormatPr defaultColWidth="9.00390625" defaultRowHeight="12.75"/>
  <cols>
    <col min="1" max="1" width="5.625" style="0" customWidth="1"/>
    <col min="2" max="2" width="22.125" style="0" customWidth="1"/>
    <col min="3" max="3" width="44.75390625" style="0" customWidth="1"/>
    <col min="4" max="4" width="23.125" style="0" customWidth="1"/>
    <col min="5" max="5" width="23.375" style="0" customWidth="1"/>
    <col min="6" max="6" width="22.25390625" style="0" customWidth="1"/>
    <col min="7" max="7" width="11.25390625" style="0" customWidth="1"/>
    <col min="8" max="8" width="20.625" style="0" hidden="1" customWidth="1"/>
  </cols>
  <sheetData>
    <row r="1" spans="1:8" ht="25.5" customHeight="1">
      <c r="A1" s="57" t="s">
        <v>68</v>
      </c>
      <c r="B1" s="57"/>
      <c r="C1" s="57"/>
      <c r="D1" s="57"/>
      <c r="E1" s="57"/>
      <c r="F1" s="57"/>
      <c r="G1" s="57"/>
      <c r="H1" s="58"/>
    </row>
    <row r="2" spans="1:7" ht="15" customHeight="1" thickBot="1">
      <c r="A2" s="59"/>
      <c r="B2" s="59"/>
      <c r="C2" s="59"/>
      <c r="D2" s="59"/>
      <c r="E2" s="59"/>
      <c r="F2" s="59"/>
      <c r="G2" s="59"/>
    </row>
    <row r="3" spans="1:8" ht="13.5" hidden="1" thickBot="1">
      <c r="A3" s="60"/>
      <c r="B3" s="61"/>
      <c r="C3" s="62"/>
      <c r="D3" s="61"/>
      <c r="E3" s="61"/>
      <c r="F3" s="63" t="s">
        <v>69</v>
      </c>
      <c r="G3" s="64"/>
      <c r="H3" s="61"/>
    </row>
    <row r="4" spans="1:8" ht="12.75" hidden="1">
      <c r="A4" s="65" t="s">
        <v>70</v>
      </c>
      <c r="B4" s="66" t="s">
        <v>71</v>
      </c>
      <c r="C4" s="65" t="s">
        <v>72</v>
      </c>
      <c r="D4" s="66" t="s">
        <v>73</v>
      </c>
      <c r="E4" s="67" t="s">
        <v>74</v>
      </c>
      <c r="F4" s="67"/>
      <c r="G4" s="67"/>
      <c r="H4" s="67" t="s">
        <v>75</v>
      </c>
    </row>
    <row r="5" spans="1:8" ht="12.75" hidden="1">
      <c r="A5" s="65" t="s">
        <v>76</v>
      </c>
      <c r="B5" s="66"/>
      <c r="C5" s="68"/>
      <c r="D5" s="66" t="s">
        <v>77</v>
      </c>
      <c r="E5" s="66" t="s">
        <v>78</v>
      </c>
      <c r="F5" s="66" t="s">
        <v>79</v>
      </c>
      <c r="G5" s="66" t="s">
        <v>80</v>
      </c>
      <c r="H5" s="66"/>
    </row>
    <row r="6" spans="1:8" ht="12.75" hidden="1">
      <c r="A6" s="65"/>
      <c r="B6" s="66"/>
      <c r="C6" s="68"/>
      <c r="D6" s="66" t="s">
        <v>81</v>
      </c>
      <c r="E6" s="69"/>
      <c r="F6" s="66" t="s">
        <v>82</v>
      </c>
      <c r="G6" s="66" t="s">
        <v>83</v>
      </c>
      <c r="H6" s="69"/>
    </row>
    <row r="7" spans="1:8" ht="12.75" hidden="1">
      <c r="A7" s="70"/>
      <c r="B7" s="69"/>
      <c r="C7" s="71"/>
      <c r="D7" s="69"/>
      <c r="E7" s="69"/>
      <c r="F7" s="69"/>
      <c r="G7" s="66" t="s">
        <v>84</v>
      </c>
      <c r="H7" s="69"/>
    </row>
    <row r="8" spans="1:8" ht="13.5" hidden="1" thickBot="1">
      <c r="A8" s="72"/>
      <c r="B8" s="73"/>
      <c r="C8" s="74"/>
      <c r="D8" s="73"/>
      <c r="E8" s="73"/>
      <c r="F8" s="73"/>
      <c r="G8" s="73"/>
      <c r="H8" s="73"/>
    </row>
    <row r="9" spans="1:8" ht="12.75" hidden="1">
      <c r="A9" s="61"/>
      <c r="B9" s="75"/>
      <c r="C9" s="62"/>
      <c r="D9" s="61"/>
      <c r="E9" s="61"/>
      <c r="F9" s="61"/>
      <c r="G9" s="75"/>
      <c r="H9" s="75"/>
    </row>
    <row r="10" spans="1:8" ht="12.75" hidden="1">
      <c r="A10" s="66">
        <v>1</v>
      </c>
      <c r="B10" s="76" t="s">
        <v>85</v>
      </c>
      <c r="C10" s="65" t="s">
        <v>86</v>
      </c>
      <c r="D10" s="66" t="s">
        <v>87</v>
      </c>
      <c r="E10" s="77"/>
      <c r="F10" s="78"/>
      <c r="G10" s="78">
        <f>+E10-F10</f>
        <v>0</v>
      </c>
      <c r="H10" s="79"/>
    </row>
    <row r="11" spans="1:8" ht="12.75" hidden="1">
      <c r="A11" s="66"/>
      <c r="B11" s="76"/>
      <c r="C11" s="68" t="s">
        <v>88</v>
      </c>
      <c r="D11" s="66"/>
      <c r="E11" s="77"/>
      <c r="F11" s="77"/>
      <c r="G11" s="78">
        <f>+E11-F11</f>
        <v>0</v>
      </c>
      <c r="H11" s="79"/>
    </row>
    <row r="12" spans="1:8" ht="12.75" hidden="1">
      <c r="A12" s="66"/>
      <c r="B12" s="76"/>
      <c r="C12" s="65"/>
      <c r="D12" s="66"/>
      <c r="E12" s="80"/>
      <c r="F12" s="77"/>
      <c r="G12" s="78"/>
      <c r="H12" s="79"/>
    </row>
    <row r="13" spans="1:8" ht="12.75" hidden="1">
      <c r="A13" s="66"/>
      <c r="B13" s="76"/>
      <c r="C13" s="81" t="s">
        <v>89</v>
      </c>
      <c r="D13" s="82"/>
      <c r="E13" s="83">
        <f>SUM(E10:E12)</f>
        <v>0</v>
      </c>
      <c r="F13" s="83">
        <f>SUM(F10:F12)</f>
        <v>0</v>
      </c>
      <c r="G13" s="83">
        <f>SUM(G10:G12)</f>
        <v>0</v>
      </c>
      <c r="H13" s="79"/>
    </row>
    <row r="14" spans="1:8" ht="4.5" customHeight="1" hidden="1" thickBot="1">
      <c r="A14" s="84"/>
      <c r="B14" s="85"/>
      <c r="C14" s="86"/>
      <c r="D14" s="87"/>
      <c r="E14" s="88"/>
      <c r="F14" s="88"/>
      <c r="G14" s="89"/>
      <c r="H14" s="90"/>
    </row>
    <row r="15" spans="1:8" ht="6.75" customHeight="1" hidden="1">
      <c r="A15" s="61"/>
      <c r="B15" s="75"/>
      <c r="C15" s="91"/>
      <c r="D15" s="92"/>
      <c r="E15" s="93"/>
      <c r="F15" s="94"/>
      <c r="G15" s="94"/>
      <c r="H15" s="95"/>
    </row>
    <row r="16" spans="1:8" ht="12.75" hidden="1">
      <c r="A16" s="69"/>
      <c r="B16" s="96" t="s">
        <v>18</v>
      </c>
      <c r="C16" s="97"/>
      <c r="D16" s="68"/>
      <c r="E16" s="98">
        <f>E13</f>
        <v>0</v>
      </c>
      <c r="F16" s="99">
        <f>+F13</f>
        <v>0</v>
      </c>
      <c r="G16" s="100">
        <f>+E16-F16</f>
        <v>0</v>
      </c>
      <c r="H16" s="79"/>
    </row>
    <row r="17" spans="1:8" ht="6.75" customHeight="1" hidden="1" thickBot="1">
      <c r="A17" s="73"/>
      <c r="B17" s="101"/>
      <c r="C17" s="102"/>
      <c r="D17" s="103"/>
      <c r="E17" s="87"/>
      <c r="F17" s="104"/>
      <c r="G17" s="104"/>
      <c r="H17" s="104"/>
    </row>
    <row r="19" spans="1:7" ht="47.25" customHeight="1">
      <c r="A19" s="105" t="s">
        <v>90</v>
      </c>
      <c r="B19" s="105" t="s">
        <v>91</v>
      </c>
      <c r="C19" s="105" t="s">
        <v>92</v>
      </c>
      <c r="D19" s="105" t="s">
        <v>93</v>
      </c>
      <c r="E19" s="106" t="s">
        <v>94</v>
      </c>
      <c r="F19" s="105" t="s">
        <v>95</v>
      </c>
      <c r="G19" s="107"/>
    </row>
    <row r="20" spans="1:7" ht="15">
      <c r="A20" s="108">
        <v>1</v>
      </c>
      <c r="B20" s="109">
        <v>5256.68</v>
      </c>
      <c r="C20" s="109"/>
      <c r="D20" s="109">
        <v>1780.66</v>
      </c>
      <c r="E20" s="109"/>
      <c r="F20" s="109">
        <f>+B20+C20-D20</f>
        <v>3476.0200000000004</v>
      </c>
      <c r="G20" s="110"/>
    </row>
    <row r="22" spans="1:5" ht="47.25" customHeight="1">
      <c r="A22" s="105" t="s">
        <v>90</v>
      </c>
      <c r="B22" s="105" t="s">
        <v>96</v>
      </c>
      <c r="C22" s="105" t="s">
        <v>97</v>
      </c>
      <c r="D22" s="105" t="s">
        <v>98</v>
      </c>
      <c r="E22" s="105" t="s">
        <v>99</v>
      </c>
    </row>
    <row r="23" spans="1:5" ht="15">
      <c r="A23" s="111">
        <v>1</v>
      </c>
      <c r="B23" s="112">
        <v>2374.2</v>
      </c>
      <c r="C23" s="112">
        <f>+C20+E20</f>
        <v>0</v>
      </c>
      <c r="D23" s="112">
        <f>+F16*1000</f>
        <v>0</v>
      </c>
      <c r="E23" s="112">
        <f>+B23+C23-D23</f>
        <v>2374.2</v>
      </c>
    </row>
    <row r="25" spans="2:6" ht="15">
      <c r="B25" s="113"/>
      <c r="F25" s="114" t="s">
        <v>100</v>
      </c>
    </row>
  </sheetData>
  <sheetProtection/>
  <mergeCells count="2">
    <mergeCell ref="A1:G2"/>
    <mergeCell ref="F3:G3"/>
  </mergeCells>
  <printOptions horizontalCentered="1"/>
  <pageMargins left="0" right="0" top="3.1496062992125986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nord</dc:creator>
  <cp:keywords/>
  <dc:description/>
  <cp:lastModifiedBy>nord</cp:lastModifiedBy>
  <dcterms:created xsi:type="dcterms:W3CDTF">2016-03-31T18:01:46Z</dcterms:created>
  <dcterms:modified xsi:type="dcterms:W3CDTF">2016-03-31T18:02:30Z</dcterms:modified>
  <cp:category/>
  <cp:version/>
  <cp:contentType/>
  <cp:contentStatus/>
</cp:coreProperties>
</file>