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0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>
    <definedName name="_xlnm.Print_Titles" localSheetId="2">'кап.р.'!$3:$8</definedName>
  </definedNames>
  <calcPr fullCalcOnLoad="1"/>
</workbook>
</file>

<file path=xl/sharedStrings.xml><?xml version="1.0" encoding="utf-8"?>
<sst xmlns="http://schemas.openxmlformats.org/spreadsheetml/2006/main" count="109" uniqueCount="100">
  <si>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</si>
  <si>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</si>
  <si>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</si>
  <si>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  по ул. Ветеранов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</si>
  <si>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</si>
  <si>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</si>
  <si>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</si>
  <si>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</si>
  <si>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</si>
  <si>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</si>
  <si>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</si>
  <si>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</si>
  <si>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</si>
  <si>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>ООО"Научно-технический центр "Энергия",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</si>
  <si>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</si>
  <si>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</si>
  <si>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</si>
  <si>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</si>
  <si>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</si>
  <si>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</si>
  <si>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</si>
  <si>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</si>
  <si>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Н/2008-3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</si>
  <si>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</si>
  <si>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</si>
  <si>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</si>
  <si>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</si>
  <si>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</si>
  <si>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ООО"Житель"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</si>
  <si>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</si>
  <si>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</si>
  <si>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</si>
  <si>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</si>
  <si>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</si>
  <si>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Повышающий коээфициент</t>
  </si>
  <si>
    <t>страхование</t>
  </si>
  <si>
    <t>Прочие поступления</t>
  </si>
  <si>
    <t>Размещение Интернет оборудования</t>
  </si>
  <si>
    <t>Поступило от ЦИТ "Домашние сети" за размещение интернет оборудования 4320,00 руб., от ОАО "Вымпелком" 5600.00 руб.</t>
  </si>
  <si>
    <t>ЦИТ "Домашние сети", ОАО "Вымпелком"</t>
  </si>
  <si>
    <t>ИП Глебович Е.П.</t>
  </si>
  <si>
    <t xml:space="preserve">Поступило от ООО "Прогресс" за управление и содержание общедомового имущества, и за сбор ТБО 1830.60 руб. </t>
  </si>
  <si>
    <t>ООО "Прогресс"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</si>
  <si>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</si>
  <si>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</si>
  <si>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</si>
  <si>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</si>
  <si>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3 по ул. Ветеранов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</si>
  <si>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</si>
  <si>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</si>
  <si>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</si>
  <si>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</si>
  <si>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</si>
  <si>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</si>
  <si>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</si>
  <si>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</si>
  <si>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</si>
  <si>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</si>
  <si>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395</t>
    </r>
    <r>
      <rPr>
        <b/>
        <sz val="11"/>
        <color indexed="8"/>
        <rFont val="Calibri"/>
        <family val="2"/>
      </rPr>
      <t>,08</t>
    </r>
    <r>
      <rPr>
        <sz val="10"/>
        <rFont val="Arial Cyr"/>
        <family val="0"/>
      </rPr>
      <t xml:space="preserve"> тыс.рублей, в том числе:</t>
    </r>
  </si>
  <si>
    <t>Ремонт ЦО - 0,94 т.р.</t>
  </si>
  <si>
    <t>Ремонт системы ХВС,ГВС - 0,96 т.р.</t>
  </si>
  <si>
    <t>Ремонт канализационных труб, лежаков - 224,9 т.р.</t>
  </si>
  <si>
    <t>Ремонт лифтового оборудования - 150,23 т.р.</t>
  </si>
  <si>
    <t>Установка тамбурной двери, замков, проушин, стекол, закраска надписей- 3,00 т.р.</t>
  </si>
  <si>
    <t>ремонт кровли - 2,82 т.р.</t>
  </si>
  <si>
    <t>работы по электрике - 0,53 т.р.</t>
  </si>
  <si>
    <t>аварийные работы - 9,93 т.р.</t>
  </si>
  <si>
    <t>прочее - 1,77 т.р.</t>
  </si>
  <si>
    <t>Отчет о реализации программы капитального ремонта жилого фонда ООО "УЮТ-СЕРВИС"  за период с 01 января 2015г. по 31 декабря 2015г.  по адресу г.Сертолово, ул. Ветеранов, д. 3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</si>
  <si>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</si>
  <si>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</si>
  <si>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</si>
  <si>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</si>
  <si>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</si>
  <si>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</si>
  <si>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</si>
  <si>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</si>
  <si>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</si>
  <si>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</si>
  <si>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</si>
  <si>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</si>
  <si>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</si>
  <si>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</si>
  <si>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</si>
  <si>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</si>
  <si>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ул.Ветеранов, д.3</t>
  </si>
  <si>
    <t>замена стояков ЦО</t>
  </si>
  <si>
    <t>972 м.п.</t>
  </si>
  <si>
    <t>Всего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</si>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</sst>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5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4" fontId="24" fillId="0" borderId="17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vertical="top" wrapText="1"/>
    </xf>
    <xf numFmtId="0" fontId="27" fillId="0" borderId="14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horizontal="center" vertical="top" wrapText="1"/>
    </xf>
    <xf numFmtId="4" fontId="26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8" fillId="0" borderId="18" xfId="0" applyFont="1" applyFill="1" applyBorder="1" applyAlignment="1">
      <alignment horizontal="center" vertical="center" wrapText="1"/>
    </xf>
    <xf numFmtId="4" fontId="26" fillId="0" borderId="17" xfId="0" applyNumberFormat="1" applyFont="1" applyFill="1" applyBorder="1" applyAlignment="1">
      <alignment horizontal="right" vertical="top" wrapText="1"/>
    </xf>
    <xf numFmtId="0" fontId="29" fillId="0" borderId="16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" fontId="28" fillId="0" borderId="17" xfId="0" applyNumberFormat="1" applyFont="1" applyFill="1" applyBorder="1" applyAlignment="1">
      <alignment horizontal="right" vertical="top" wrapText="1"/>
    </xf>
    <xf numFmtId="0" fontId="25" fillId="0" borderId="17" xfId="0" applyFont="1" applyFill="1" applyBorder="1" applyAlignment="1">
      <alignment horizontal="center" vertical="top" wrapText="1"/>
    </xf>
    <xf numFmtId="0" fontId="26" fillId="0" borderId="17" xfId="0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vertical="top" wrapText="1"/>
    </xf>
    <xf numFmtId="0" fontId="19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19" fillId="0" borderId="20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wrapText="1"/>
    </xf>
    <xf numFmtId="4" fontId="26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28" fillId="0" borderId="21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wrapText="1"/>
    </xf>
    <xf numFmtId="0" fontId="30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2" xfId="52" applyFill="1" applyBorder="1" applyAlignment="1">
      <alignment horizontal="center" vertical="center" wrapText="1"/>
      <protection/>
    </xf>
    <xf numFmtId="0" fontId="36" fillId="0" borderId="22" xfId="52" applyFont="1" applyFill="1" applyBorder="1" applyAlignment="1">
      <alignment horizontal="center" vertical="center" wrapText="1"/>
      <protection/>
    </xf>
    <xf numFmtId="0" fontId="44" fillId="0" borderId="22" xfId="52" applyFont="1" applyFill="1" applyBorder="1" applyAlignment="1">
      <alignment horizontal="center" vertical="center"/>
      <protection/>
    </xf>
    <xf numFmtId="2" fontId="44" fillId="0" borderId="22" xfId="52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7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2" fontId="34" fillId="0" borderId="29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4" fillId="0" borderId="26" xfId="0" applyFont="1" applyBorder="1" applyAlignment="1">
      <alignment/>
    </xf>
    <xf numFmtId="0" fontId="34" fillId="0" borderId="26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35" fillId="0" borderId="22" xfId="0" applyFont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2" xfId="0" applyFont="1" applyBorder="1" applyAlignment="1">
      <alignment/>
    </xf>
    <xf numFmtId="4" fontId="35" fillId="0" borderId="22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2" xfId="0" applyBorder="1" applyAlignment="1">
      <alignment/>
    </xf>
    <xf numFmtId="4" fontId="35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49"/>
  <sheetViews>
    <sheetView tabSelected="1" zoomScalePageLayoutView="0" workbookViewId="0" topLeftCell="C26">
      <selection activeCell="F35" sqref="F3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50" customWidth="1"/>
    <col min="4" max="4" width="14.375" style="50" customWidth="1"/>
    <col min="5" max="5" width="11.875" style="50" customWidth="1"/>
    <col min="6" max="6" width="13.25390625" style="50" customWidth="1"/>
    <col min="7" max="7" width="11.875" style="50" customWidth="1"/>
    <col min="8" max="8" width="14.375" style="50" customWidth="1"/>
    <col min="9" max="9" width="33.375" style="50" customWidth="1"/>
    <col min="10" max="10" width="10.125" style="2" bestFit="1" customWidth="1"/>
    <col min="11" max="11" width="9.125" style="2" customWidth="1"/>
    <col min="12" max="12" width="9.625" style="2" bestFit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4.25">
      <c r="C20" s="9" t="s">
        <v>1</v>
      </c>
      <c r="D20" s="9"/>
      <c r="E20" s="9"/>
      <c r="F20" s="9"/>
      <c r="G20" s="9"/>
      <c r="H20" s="9"/>
      <c r="I20" s="9"/>
    </row>
    <row r="21" spans="3:9" ht="12.75">
      <c r="C21" s="10" t="s">
        <v>2</v>
      </c>
      <c r="D21" s="10"/>
      <c r="E21" s="10"/>
      <c r="F21" s="10"/>
      <c r="G21" s="10"/>
      <c r="H21" s="10"/>
      <c r="I21" s="10"/>
    </row>
    <row r="22" spans="3:9" ht="12.75">
      <c r="C22" s="10" t="s">
        <v>3</v>
      </c>
      <c r="D22" s="10"/>
      <c r="E22" s="10"/>
      <c r="F22" s="10"/>
      <c r="G22" s="10"/>
      <c r="H22" s="10"/>
      <c r="I22" s="10"/>
    </row>
    <row r="23" spans="3:9" ht="6" customHeight="1" thickBot="1">
      <c r="C23" s="11"/>
      <c r="D23" s="11"/>
      <c r="E23" s="11"/>
      <c r="F23" s="11"/>
      <c r="G23" s="11"/>
      <c r="H23" s="11"/>
      <c r="I23" s="11"/>
    </row>
    <row r="24" spans="3:9" ht="38.25" customHeight="1" thickBot="1">
      <c r="C24" s="12" t="s">
        <v>4</v>
      </c>
      <c r="D24" s="13" t="s">
        <v>5</v>
      </c>
      <c r="E24" s="14" t="s">
        <v>6</v>
      </c>
      <c r="F24" s="14" t="s">
        <v>7</v>
      </c>
      <c r="G24" s="14" t="s">
        <v>8</v>
      </c>
      <c r="H24" s="14" t="s">
        <v>9</v>
      </c>
      <c r="I24" s="13" t="s">
        <v>10</v>
      </c>
    </row>
    <row r="25" spans="3:9" ht="13.5" customHeight="1" thickBot="1">
      <c r="C25" s="15" t="s">
        <v>11</v>
      </c>
      <c r="D25" s="16"/>
      <c r="E25" s="16"/>
      <c r="F25" s="16"/>
      <c r="G25" s="16"/>
      <c r="H25" s="16"/>
      <c r="I25" s="17"/>
    </row>
    <row r="26" spans="3:9" ht="13.5" customHeight="1" thickBot="1">
      <c r="C26" s="18" t="s">
        <v>12</v>
      </c>
      <c r="D26" s="19">
        <v>548666.959999999</v>
      </c>
      <c r="E26" s="19">
        <v>4532134.47</v>
      </c>
      <c r="F26" s="19">
        <v>4614402.18</v>
      </c>
      <c r="G26" s="19">
        <v>4467247.61</v>
      </c>
      <c r="H26" s="19">
        <f>+D26+E26-F26</f>
        <v>466399.24999999907</v>
      </c>
      <c r="I26" s="20" t="s">
        <v>13</v>
      </c>
    </row>
    <row r="27" spans="3:9" ht="13.5" customHeight="1" thickBot="1">
      <c r="C27" s="18" t="s">
        <v>14</v>
      </c>
      <c r="D27" s="19">
        <v>229463.1699999997</v>
      </c>
      <c r="E27" s="21">
        <v>1383371.59</v>
      </c>
      <c r="F27" s="21">
        <v>1431775.43</v>
      </c>
      <c r="G27" s="19">
        <v>1606097.65</v>
      </c>
      <c r="H27" s="19">
        <f>+D27+E27-F27</f>
        <v>181059.32999999984</v>
      </c>
      <c r="I27" s="22"/>
    </row>
    <row r="28" spans="3:9" ht="13.5" customHeight="1" thickBot="1">
      <c r="C28" s="18" t="s">
        <v>15</v>
      </c>
      <c r="D28" s="19">
        <v>117486.80999999994</v>
      </c>
      <c r="E28" s="21">
        <v>863783.02</v>
      </c>
      <c r="F28" s="21">
        <v>874809.83</v>
      </c>
      <c r="G28" s="19">
        <v>856569.29</v>
      </c>
      <c r="H28" s="19">
        <f>+D28+E28-F28</f>
        <v>106460</v>
      </c>
      <c r="I28" s="22"/>
    </row>
    <row r="29" spans="3:9" ht="13.5" customHeight="1" thickBot="1">
      <c r="C29" s="18" t="s">
        <v>16</v>
      </c>
      <c r="D29" s="19">
        <v>70624.97999999986</v>
      </c>
      <c r="E29" s="21">
        <v>498798.15</v>
      </c>
      <c r="F29" s="21">
        <v>507418.56</v>
      </c>
      <c r="G29" s="19">
        <v>394927.89</v>
      </c>
      <c r="H29" s="19">
        <f>+D29+E29-F29</f>
        <v>62004.56999999989</v>
      </c>
      <c r="I29" s="22"/>
    </row>
    <row r="30" spans="3:9" ht="13.5" customHeight="1" thickBot="1">
      <c r="C30" s="18" t="s">
        <v>17</v>
      </c>
      <c r="D30" s="19">
        <v>3791.4999999999854</v>
      </c>
      <c r="E30" s="21">
        <v>66314.62</v>
      </c>
      <c r="F30" s="21">
        <v>63052.12</v>
      </c>
      <c r="G30" s="19">
        <f>+E30</f>
        <v>66314.62</v>
      </c>
      <c r="H30" s="19">
        <f>+D30+E30-F30</f>
        <v>7053.999999999978</v>
      </c>
      <c r="I30" s="23"/>
    </row>
    <row r="31" spans="3:9" ht="13.5" customHeight="1" thickBot="1">
      <c r="C31" s="18" t="s">
        <v>18</v>
      </c>
      <c r="D31" s="24">
        <f>SUM(D26:D30)</f>
        <v>970033.4199999985</v>
      </c>
      <c r="E31" s="24">
        <f>SUM(E26:E30)</f>
        <v>7344401.850000001</v>
      </c>
      <c r="F31" s="24">
        <f>SUM(F26:F30)</f>
        <v>7491458.119999999</v>
      </c>
      <c r="G31" s="24">
        <f>SUM(G26:G30)</f>
        <v>7391157.06</v>
      </c>
      <c r="H31" s="24">
        <f>SUM(H26:H30)</f>
        <v>822977.1499999987</v>
      </c>
      <c r="I31" s="25"/>
    </row>
    <row r="32" spans="3:9" ht="13.5" customHeight="1" thickBot="1">
      <c r="C32" s="16" t="s">
        <v>19</v>
      </c>
      <c r="D32" s="16"/>
      <c r="E32" s="16"/>
      <c r="F32" s="16"/>
      <c r="G32" s="16"/>
      <c r="H32" s="16"/>
      <c r="I32" s="16"/>
    </row>
    <row r="33" spans="3:9" ht="38.25" customHeight="1" thickBot="1">
      <c r="C33" s="26" t="s">
        <v>4</v>
      </c>
      <c r="D33" s="13" t="s">
        <v>5</v>
      </c>
      <c r="E33" s="14" t="s">
        <v>6</v>
      </c>
      <c r="F33" s="14" t="s">
        <v>7</v>
      </c>
      <c r="G33" s="14" t="s">
        <v>8</v>
      </c>
      <c r="H33" s="14" t="s">
        <v>9</v>
      </c>
      <c r="I33" s="27" t="s">
        <v>20</v>
      </c>
    </row>
    <row r="34" spans="3:9" ht="13.5" customHeight="1" thickBot="1">
      <c r="C34" s="12" t="s">
        <v>21</v>
      </c>
      <c r="D34" s="28">
        <v>264533.53000000026</v>
      </c>
      <c r="E34" s="29">
        <f>2554699.37-1372.5+4043.38+409.21+522.64+134.49</f>
        <v>2558436.5900000003</v>
      </c>
      <c r="F34" s="29">
        <f>2588759.44+3949.09+399.63+509.63+131.15</f>
        <v>2593748.9399999995</v>
      </c>
      <c r="G34" s="29">
        <f>+E34</f>
        <v>2558436.5900000003</v>
      </c>
      <c r="H34" s="29">
        <f aca="true" t="shared" si="0" ref="H34:H43">+D34+E34-F34</f>
        <v>229221.1800000011</v>
      </c>
      <c r="I34" s="30" t="s">
        <v>22</v>
      </c>
    </row>
    <row r="35" spans="3:10" ht="14.25" customHeight="1" thickBot="1">
      <c r="C35" s="18" t="s">
        <v>23</v>
      </c>
      <c r="D35" s="31">
        <v>54413.22999999998</v>
      </c>
      <c r="E35" s="19">
        <v>501841.07</v>
      </c>
      <c r="F35" s="19">
        <v>510435.48</v>
      </c>
      <c r="G35" s="29">
        <v>395014.8</v>
      </c>
      <c r="H35" s="29">
        <f t="shared" si="0"/>
        <v>45818.820000000065</v>
      </c>
      <c r="I35" s="32"/>
      <c r="J35" s="33"/>
    </row>
    <row r="36" spans="3:9" ht="13.5" customHeight="1" thickBot="1">
      <c r="C36" s="26" t="s">
        <v>24</v>
      </c>
      <c r="D36" s="34">
        <v>18715.550000000047</v>
      </c>
      <c r="E36" s="19">
        <v>0</v>
      </c>
      <c r="F36" s="19">
        <v>15895.18</v>
      </c>
      <c r="G36" s="29"/>
      <c r="H36" s="29">
        <f t="shared" si="0"/>
        <v>2820.3700000000463</v>
      </c>
      <c r="I36" s="35"/>
    </row>
    <row r="37" spans="3:10" ht="12.75" customHeight="1" thickBot="1">
      <c r="C37" s="18" t="s">
        <v>25</v>
      </c>
      <c r="D37" s="31">
        <v>37508.75000000006</v>
      </c>
      <c r="E37" s="19">
        <v>357087.43</v>
      </c>
      <c r="F37" s="19">
        <v>362640.22</v>
      </c>
      <c r="G37" s="29">
        <f>+E37</f>
        <v>357087.43</v>
      </c>
      <c r="H37" s="29">
        <f t="shared" si="0"/>
        <v>31955.96000000008</v>
      </c>
      <c r="I37" s="35" t="s">
        <v>26</v>
      </c>
      <c r="J37" s="2">
        <f>32408-452.04</f>
        <v>31955.96</v>
      </c>
    </row>
    <row r="38" spans="3:9" ht="13.5" customHeight="1" thickBot="1">
      <c r="C38" s="18" t="s">
        <v>27</v>
      </c>
      <c r="D38" s="31">
        <v>56031.5</v>
      </c>
      <c r="E38" s="19">
        <v>545955.68</v>
      </c>
      <c r="F38" s="19">
        <v>553205.89</v>
      </c>
      <c r="G38" s="29">
        <v>478794.27</v>
      </c>
      <c r="H38" s="29">
        <f t="shared" si="0"/>
        <v>48781.29000000004</v>
      </c>
      <c r="I38" s="36" t="s">
        <v>28</v>
      </c>
    </row>
    <row r="39" spans="3:9" ht="13.5" customHeight="1" thickBot="1">
      <c r="C39" s="18" t="s">
        <v>29</v>
      </c>
      <c r="D39" s="31">
        <v>3036.270000000004</v>
      </c>
      <c r="E39" s="37">
        <v>28907.22</v>
      </c>
      <c r="F39" s="37">
        <v>29339.16</v>
      </c>
      <c r="G39" s="29">
        <f>+E39</f>
        <v>28907.22</v>
      </c>
      <c r="H39" s="29">
        <f t="shared" si="0"/>
        <v>2604.3300000000054</v>
      </c>
      <c r="I39" s="36" t="s">
        <v>30</v>
      </c>
    </row>
    <row r="40" spans="3:9" ht="13.5" customHeight="1" thickBot="1">
      <c r="C40" s="26" t="s">
        <v>31</v>
      </c>
      <c r="D40" s="31">
        <v>42737.89999999991</v>
      </c>
      <c r="E40" s="21">
        <v>345968.38</v>
      </c>
      <c r="F40" s="21">
        <v>350994.87</v>
      </c>
      <c r="G40" s="29">
        <f>+E40</f>
        <v>345968.38</v>
      </c>
      <c r="H40" s="29">
        <f t="shared" si="0"/>
        <v>37711.409999999916</v>
      </c>
      <c r="I40" s="35"/>
    </row>
    <row r="41" spans="3:9" ht="13.5" customHeight="1" thickBot="1">
      <c r="C41" s="18" t="s">
        <v>32</v>
      </c>
      <c r="D41" s="31">
        <v>10999.33000000003</v>
      </c>
      <c r="E41" s="21">
        <v>115627.06</v>
      </c>
      <c r="F41" s="21">
        <v>116581.78</v>
      </c>
      <c r="G41" s="29">
        <f>+E41</f>
        <v>115627.06</v>
      </c>
      <c r="H41" s="29">
        <f t="shared" si="0"/>
        <v>10044.61000000003</v>
      </c>
      <c r="I41" s="36" t="s">
        <v>33</v>
      </c>
    </row>
    <row r="42" spans="3:9" ht="13.5" customHeight="1" thickBot="1">
      <c r="C42" s="18" t="s">
        <v>34</v>
      </c>
      <c r="D42" s="31">
        <v>0</v>
      </c>
      <c r="E42" s="21">
        <v>27860.89</v>
      </c>
      <c r="F42" s="21">
        <v>14414.36</v>
      </c>
      <c r="G42" s="19"/>
      <c r="H42" s="29">
        <f t="shared" si="0"/>
        <v>13446.529999999999</v>
      </c>
      <c r="I42" s="36"/>
    </row>
    <row r="43" spans="3:9" ht="13.5" customHeight="1" thickBot="1">
      <c r="C43" s="18" t="s">
        <v>35</v>
      </c>
      <c r="D43" s="31">
        <v>152.5</v>
      </c>
      <c r="E43" s="21">
        <v>915</v>
      </c>
      <c r="F43" s="21">
        <v>1067.5</v>
      </c>
      <c r="G43" s="19">
        <f>E43</f>
        <v>915</v>
      </c>
      <c r="H43" s="29">
        <f t="shared" si="0"/>
        <v>0</v>
      </c>
      <c r="I43" s="36"/>
    </row>
    <row r="44" spans="3:12" s="39" customFormat="1" ht="13.5" customHeight="1" thickBot="1">
      <c r="C44" s="18" t="s">
        <v>18</v>
      </c>
      <c r="D44" s="24">
        <f>SUM(D34:D43)</f>
        <v>488128.5600000003</v>
      </c>
      <c r="E44" s="24">
        <f>SUM(E34:E43)</f>
        <v>4482599.32</v>
      </c>
      <c r="F44" s="24">
        <f>SUM(F34:F43)</f>
        <v>4548323.38</v>
      </c>
      <c r="G44" s="24">
        <f>SUM(G34:G43)</f>
        <v>4280750.75</v>
      </c>
      <c r="H44" s="24">
        <f>SUM(H34:H43)</f>
        <v>422404.5000000013</v>
      </c>
      <c r="I44" s="38"/>
      <c r="L44" s="40"/>
    </row>
    <row r="45" spans="3:9" ht="13.5" customHeight="1" thickBot="1">
      <c r="C45" s="41" t="s">
        <v>36</v>
      </c>
      <c r="D45" s="41"/>
      <c r="E45" s="41"/>
      <c r="F45" s="41"/>
      <c r="G45" s="41"/>
      <c r="H45" s="41"/>
      <c r="I45" s="41"/>
    </row>
    <row r="46" spans="3:9" ht="26.25" customHeight="1" thickBot="1">
      <c r="C46" s="42" t="s">
        <v>37</v>
      </c>
      <c r="D46" s="43" t="s">
        <v>38</v>
      </c>
      <c r="E46" s="44"/>
      <c r="F46" s="44"/>
      <c r="G46" s="44"/>
      <c r="H46" s="45"/>
      <c r="I46" s="46" t="s">
        <v>39</v>
      </c>
    </row>
    <row r="47" spans="3:9" ht="25.5" customHeight="1" thickBot="1">
      <c r="C47" s="42" t="s">
        <v>40</v>
      </c>
      <c r="D47" s="43" t="s">
        <v>41</v>
      </c>
      <c r="E47" s="44"/>
      <c r="F47" s="44"/>
      <c r="G47" s="44"/>
      <c r="H47" s="45"/>
      <c r="I47" s="47" t="s">
        <v>42</v>
      </c>
    </row>
    <row r="48" spans="3:8" ht="14.25" customHeight="1">
      <c r="C48" s="48" t="s">
        <v>43</v>
      </c>
      <c r="D48" s="48"/>
      <c r="E48" s="48"/>
      <c r="F48" s="48"/>
      <c r="G48" s="48"/>
      <c r="H48" s="49">
        <f>+H31+H44</f>
        <v>1245381.65</v>
      </c>
    </row>
    <row r="49" spans="3:9" s="51" customFormat="1" ht="12.75">
      <c r="C49" s="50" t="s">
        <v>44</v>
      </c>
      <c r="D49" s="50"/>
      <c r="E49" s="50"/>
      <c r="F49" s="50"/>
      <c r="G49" s="50"/>
      <c r="H49" s="50"/>
      <c r="I49" s="50"/>
    </row>
  </sheetData>
  <sheetProtection/>
  <mergeCells count="11">
    <mergeCell ref="C32:I32"/>
    <mergeCell ref="I34:I35"/>
    <mergeCell ref="C45:I45"/>
    <mergeCell ref="D46:H46"/>
    <mergeCell ref="D47:H47"/>
    <mergeCell ref="C20:I20"/>
    <mergeCell ref="C21:I21"/>
    <mergeCell ref="C22:I22"/>
    <mergeCell ref="C23:I23"/>
    <mergeCell ref="C25:I25"/>
    <mergeCell ref="I26:I30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8"/>
  <sheetViews>
    <sheetView zoomScaleSheetLayoutView="120" zoomScalePageLayoutView="0" workbookViewId="0" topLeftCell="A11">
      <selection activeCell="D32" sqref="D32"/>
    </sheetView>
  </sheetViews>
  <sheetFormatPr defaultColWidth="9.00390625" defaultRowHeight="12.75"/>
  <cols>
    <col min="1" max="1" width="4.625" style="53" customWidth="1"/>
    <col min="2" max="2" width="12.375" style="53" customWidth="1"/>
    <col min="3" max="3" width="13.25390625" style="53" hidden="1" customWidth="1"/>
    <col min="4" max="4" width="12.125" style="53" customWidth="1"/>
    <col min="5" max="5" width="13.625" style="53" customWidth="1"/>
    <col min="6" max="6" width="13.25390625" style="53" customWidth="1"/>
    <col min="7" max="7" width="14.25390625" style="53" customWidth="1"/>
    <col min="8" max="8" width="15.125" style="53" customWidth="1"/>
    <col min="9" max="9" width="14.25390625" style="53" customWidth="1"/>
    <col min="10" max="16384" width="9.125" style="53" customWidth="1"/>
  </cols>
  <sheetData>
    <row r="13" spans="1:9" ht="15">
      <c r="A13" s="52" t="s">
        <v>45</v>
      </c>
      <c r="B13" s="52"/>
      <c r="C13" s="52"/>
      <c r="D13" s="52"/>
      <c r="E13" s="52"/>
      <c r="F13" s="52"/>
      <c r="G13" s="52"/>
      <c r="H13" s="52"/>
      <c r="I13" s="52"/>
    </row>
    <row r="14" spans="1:9" ht="15">
      <c r="A14" s="52" t="s">
        <v>46</v>
      </c>
      <c r="B14" s="52"/>
      <c r="C14" s="52"/>
      <c r="D14" s="52"/>
      <c r="E14" s="52"/>
      <c r="F14" s="52"/>
      <c r="G14" s="52"/>
      <c r="H14" s="52"/>
      <c r="I14" s="52"/>
    </row>
    <row r="15" spans="1:9" ht="15">
      <c r="A15" s="52" t="s">
        <v>47</v>
      </c>
      <c r="B15" s="52"/>
      <c r="C15" s="52"/>
      <c r="D15" s="52"/>
      <c r="E15" s="52"/>
      <c r="F15" s="52"/>
      <c r="G15" s="52"/>
      <c r="H15" s="52"/>
      <c r="I15" s="52"/>
    </row>
    <row r="16" spans="1:9" ht="60">
      <c r="A16" s="54" t="s">
        <v>48</v>
      </c>
      <c r="B16" s="54" t="s">
        <v>49</v>
      </c>
      <c r="C16" s="54" t="s">
        <v>50</v>
      </c>
      <c r="D16" s="54" t="s">
        <v>51</v>
      </c>
      <c r="E16" s="54" t="s">
        <v>52</v>
      </c>
      <c r="F16" s="55" t="s">
        <v>53</v>
      </c>
      <c r="G16" s="55" t="s">
        <v>54</v>
      </c>
      <c r="H16" s="54" t="s">
        <v>55</v>
      </c>
      <c r="I16" s="54" t="s">
        <v>56</v>
      </c>
    </row>
    <row r="17" spans="1:9" ht="15">
      <c r="A17" s="56" t="s">
        <v>57</v>
      </c>
      <c r="B17" s="57">
        <v>-342.5377</v>
      </c>
      <c r="C17" s="57"/>
      <c r="D17" s="57">
        <v>501.84107</v>
      </c>
      <c r="E17" s="57">
        <v>510.43548</v>
      </c>
      <c r="F17" s="57">
        <f>9.92+1.8306</f>
        <v>11.7506</v>
      </c>
      <c r="G17" s="57">
        <f>395.08</f>
        <v>395.08</v>
      </c>
      <c r="H17" s="57">
        <v>45.81882</v>
      </c>
      <c r="I17" s="57">
        <f>B17+D17+F17-G17</f>
        <v>-224.02602999999996</v>
      </c>
    </row>
    <row r="19" ht="15">
      <c r="A19" s="53" t="s">
        <v>58</v>
      </c>
    </row>
    <row r="20" ht="15">
      <c r="A20" s="53" t="s">
        <v>59</v>
      </c>
    </row>
    <row r="21" ht="15">
      <c r="A21" s="53" t="s">
        <v>60</v>
      </c>
    </row>
    <row r="22" ht="15">
      <c r="A22" s="53" t="s">
        <v>61</v>
      </c>
    </row>
    <row r="23" ht="15">
      <c r="A23" s="53" t="s">
        <v>62</v>
      </c>
    </row>
    <row r="24" ht="15">
      <c r="A24" s="53" t="s">
        <v>63</v>
      </c>
    </row>
    <row r="25" ht="15">
      <c r="A25" s="53" t="s">
        <v>64</v>
      </c>
    </row>
    <row r="26" ht="15">
      <c r="A26" s="53" t="s">
        <v>65</v>
      </c>
    </row>
    <row r="27" ht="15">
      <c r="A27" s="53" t="s">
        <v>66</v>
      </c>
    </row>
    <row r="28" ht="15">
      <c r="A28" s="53" t="s">
        <v>67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5.625" style="0" customWidth="1"/>
    <col min="2" max="2" width="19.7539062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8" t="s">
        <v>68</v>
      </c>
      <c r="B1" s="59"/>
      <c r="C1" s="59"/>
      <c r="D1" s="59"/>
      <c r="E1" s="59"/>
      <c r="F1" s="59"/>
      <c r="G1" s="59"/>
      <c r="H1" s="60"/>
    </row>
    <row r="2" spans="1:7" ht="29.25" customHeight="1" thickBot="1">
      <c r="A2" s="61"/>
      <c r="B2" s="61"/>
      <c r="C2" s="61"/>
      <c r="D2" s="61"/>
      <c r="E2" s="61"/>
      <c r="F2" s="61"/>
      <c r="G2" s="61"/>
    </row>
    <row r="3" spans="1:8" ht="13.5" hidden="1" thickBot="1">
      <c r="A3" s="62"/>
      <c r="B3" s="63"/>
      <c r="C3" s="64"/>
      <c r="D3" s="63"/>
      <c r="E3" s="63"/>
      <c r="F3" s="65" t="s">
        <v>69</v>
      </c>
      <c r="G3" s="66"/>
      <c r="H3" s="63"/>
    </row>
    <row r="4" spans="1:8" ht="12.75" hidden="1">
      <c r="A4" s="67" t="s">
        <v>70</v>
      </c>
      <c r="B4" s="68" t="s">
        <v>71</v>
      </c>
      <c r="C4" s="69" t="s">
        <v>72</v>
      </c>
      <c r="D4" s="68" t="s">
        <v>73</v>
      </c>
      <c r="E4" s="70" t="s">
        <v>74</v>
      </c>
      <c r="F4" s="70"/>
      <c r="G4" s="70"/>
      <c r="H4" s="70" t="s">
        <v>75</v>
      </c>
    </row>
    <row r="5" spans="1:8" ht="12.75" hidden="1">
      <c r="A5" s="67" t="s">
        <v>76</v>
      </c>
      <c r="B5" s="68"/>
      <c r="C5" s="69"/>
      <c r="D5" s="68" t="s">
        <v>77</v>
      </c>
      <c r="E5" s="68" t="s">
        <v>78</v>
      </c>
      <c r="F5" s="68" t="s">
        <v>79</v>
      </c>
      <c r="G5" s="68" t="s">
        <v>80</v>
      </c>
      <c r="H5" s="68"/>
    </row>
    <row r="6" spans="1:8" ht="12.75" hidden="1">
      <c r="A6" s="67"/>
      <c r="B6" s="68"/>
      <c r="C6" s="69"/>
      <c r="D6" s="68" t="s">
        <v>81</v>
      </c>
      <c r="E6" s="68"/>
      <c r="F6" s="68" t="s">
        <v>82</v>
      </c>
      <c r="G6" s="68" t="s">
        <v>83</v>
      </c>
      <c r="H6" s="68"/>
    </row>
    <row r="7" spans="1:8" ht="12.75" hidden="1">
      <c r="A7" s="67"/>
      <c r="B7" s="68"/>
      <c r="C7" s="69"/>
      <c r="D7" s="68"/>
      <c r="E7" s="71"/>
      <c r="G7" s="68" t="s">
        <v>84</v>
      </c>
      <c r="H7" s="71"/>
    </row>
    <row r="8" spans="1:8" ht="5.25" customHeight="1" hidden="1" thickBot="1">
      <c r="A8" s="72"/>
      <c r="B8" s="73"/>
      <c r="C8" s="74"/>
      <c r="D8" s="73"/>
      <c r="E8" s="73"/>
      <c r="F8" s="73"/>
      <c r="G8" s="73"/>
      <c r="H8" s="73"/>
    </row>
    <row r="9" spans="1:8" ht="6.75" customHeight="1" hidden="1">
      <c r="A9" s="63"/>
      <c r="B9" s="75"/>
      <c r="C9" s="64"/>
      <c r="D9" s="63"/>
      <c r="E9" s="75"/>
      <c r="F9" s="75"/>
      <c r="G9" s="75"/>
      <c r="H9" s="75"/>
    </row>
    <row r="10" spans="1:8" ht="12.75" customHeight="1" hidden="1">
      <c r="A10" s="68">
        <v>1</v>
      </c>
      <c r="B10" s="76" t="s">
        <v>85</v>
      </c>
      <c r="C10" s="69" t="s">
        <v>86</v>
      </c>
      <c r="D10" s="68" t="s">
        <v>87</v>
      </c>
      <c r="E10" s="77"/>
      <c r="F10" s="77"/>
      <c r="G10" s="78">
        <f>+E10-F10</f>
        <v>0</v>
      </c>
      <c r="H10" s="79"/>
    </row>
    <row r="11" spans="1:8" ht="13.5" customHeight="1" hidden="1">
      <c r="A11" s="68"/>
      <c r="B11" s="76"/>
      <c r="D11" s="68"/>
      <c r="E11" s="80"/>
      <c r="F11" s="81"/>
      <c r="G11" s="78"/>
      <c r="H11" s="82"/>
    </row>
    <row r="12" spans="1:8" ht="12.75" hidden="1">
      <c r="A12" s="68"/>
      <c r="B12" s="76"/>
      <c r="C12" s="83" t="s">
        <v>88</v>
      </c>
      <c r="D12" s="84"/>
      <c r="E12" s="85">
        <f>SUM(E10:E11)</f>
        <v>0</v>
      </c>
      <c r="F12" s="85">
        <f>SUM(F10:F11)</f>
        <v>0</v>
      </c>
      <c r="G12" s="85">
        <f>SUM(G10:G11)</f>
        <v>0</v>
      </c>
      <c r="H12" s="79"/>
    </row>
    <row r="13" spans="1:8" ht="4.5" customHeight="1" hidden="1" thickBot="1">
      <c r="A13" s="86"/>
      <c r="B13" s="87"/>
      <c r="C13" s="88"/>
      <c r="D13" s="89"/>
      <c r="E13" s="80"/>
      <c r="F13" s="80"/>
      <c r="G13" s="80"/>
      <c r="H13" s="82"/>
    </row>
    <row r="14" spans="1:8" ht="6.75" customHeight="1" hidden="1">
      <c r="A14" s="63"/>
      <c r="B14" s="75"/>
      <c r="C14" s="90"/>
      <c r="D14" s="90"/>
      <c r="E14" s="91"/>
      <c r="F14" s="91"/>
      <c r="G14" s="91"/>
      <c r="H14" s="90"/>
    </row>
    <row r="15" spans="1:8" ht="12.75" hidden="1">
      <c r="A15" s="71"/>
      <c r="B15" s="92" t="s">
        <v>18</v>
      </c>
      <c r="C15" s="93"/>
      <c r="D15" s="93"/>
      <c r="E15" s="94">
        <f>E12</f>
        <v>0</v>
      </c>
      <c r="F15" s="94">
        <f>F12</f>
        <v>0</v>
      </c>
      <c r="G15" s="94">
        <f>G12</f>
        <v>0</v>
      </c>
      <c r="H15" s="79"/>
    </row>
    <row r="16" spans="1:8" ht="7.5" customHeight="1" hidden="1" thickBot="1">
      <c r="A16" s="73"/>
      <c r="B16" s="95"/>
      <c r="C16" s="96"/>
      <c r="D16" s="96"/>
      <c r="E16" s="96"/>
      <c r="F16" s="96"/>
      <c r="G16" s="96"/>
      <c r="H16" s="97"/>
    </row>
    <row r="18" spans="1:7" ht="63.75" customHeight="1">
      <c r="A18" s="98" t="s">
        <v>89</v>
      </c>
      <c r="B18" s="98" t="s">
        <v>90</v>
      </c>
      <c r="C18" s="98" t="s">
        <v>91</v>
      </c>
      <c r="D18" s="98" t="s">
        <v>92</v>
      </c>
      <c r="E18" s="99" t="s">
        <v>93</v>
      </c>
      <c r="F18" s="98" t="s">
        <v>94</v>
      </c>
      <c r="G18" s="100"/>
    </row>
    <row r="19" spans="1:7" ht="15">
      <c r="A19" s="101">
        <v>1</v>
      </c>
      <c r="B19" s="102">
        <v>18715.55</v>
      </c>
      <c r="C19" s="102"/>
      <c r="D19" s="102">
        <v>15895.18</v>
      </c>
      <c r="E19" s="102"/>
      <c r="F19" s="102">
        <f>+B19+C19-D19</f>
        <v>2820.369999999999</v>
      </c>
      <c r="G19" s="103"/>
    </row>
    <row r="21" spans="1:5" ht="90">
      <c r="A21" s="98" t="s">
        <v>89</v>
      </c>
      <c r="B21" s="98" t="s">
        <v>95</v>
      </c>
      <c r="C21" s="98" t="s">
        <v>96</v>
      </c>
      <c r="D21" s="98" t="s">
        <v>97</v>
      </c>
      <c r="E21" s="98" t="s">
        <v>98</v>
      </c>
    </row>
    <row r="22" spans="1:5" ht="15">
      <c r="A22" s="104">
        <v>1</v>
      </c>
      <c r="B22" s="105">
        <v>14304.76</v>
      </c>
      <c r="C22" s="105">
        <f>+C19+E19</f>
        <v>0</v>
      </c>
      <c r="D22" s="105">
        <f>+F15*1000</f>
        <v>0</v>
      </c>
      <c r="E22" s="105">
        <f>+B22+C22-D22</f>
        <v>14304.76</v>
      </c>
    </row>
    <row r="23" spans="1:5" ht="12.75">
      <c r="A23" s="106"/>
      <c r="B23" s="106"/>
      <c r="C23" s="107"/>
      <c r="D23" s="107"/>
      <c r="E23" s="69"/>
    </row>
    <row r="24" ht="12.75">
      <c r="B24" t="s">
        <v>99</v>
      </c>
    </row>
  </sheetData>
  <sheetProtection/>
  <mergeCells count="2">
    <mergeCell ref="A1:G2"/>
    <mergeCell ref="F3:G3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2016-03-30T15:22:33Z</dcterms:created>
  <dcterms:modified xsi:type="dcterms:W3CDTF">2016-03-30T15:23:22Z</dcterms:modified>
  <cp:category/>
  <cp:version/>
  <cp:contentType/>
  <cp:contentStatus/>
</cp:coreProperties>
</file>