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<sst xmlns="http://schemas.openxmlformats.org/spreadsheetml/2006/main" count="113" uniqueCount="104">
  <si>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</si>
  <si>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</si>
  <si>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</si>
  <si>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</si>
  <si>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</si>
  <si>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</si>
  <si>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</si>
  <si>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</si>
  <si>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</si>
  <si>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</si>
  <si>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</si>
  <si>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</si>
  <si>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</si>
  <si>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</si>
  <si>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</si>
  <si>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</si>
  <si>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</si>
  <si>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</si>
  <si>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</si>
  <si>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</si>
  <si>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</si>
  <si>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</si>
  <si>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</si>
  <si>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</si>
  <si>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</si>
  <si>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</si>
  <si>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</si>
  <si>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</si>
  <si>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</si>
  <si>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</si>
  <si>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</si>
  <si>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Повышающий коэффициент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</si>
  <si>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</si>
  <si>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</si>
  <si>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</si>
  <si>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</si>
  <si>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</si>
  <si>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</si>
  <si>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</si>
  <si>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</si>
  <si>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</si>
  <si>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</si>
  <si>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</si>
  <si>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</si>
  <si>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Заречная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</si>
  <si>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</si>
  <si>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</si>
  <si>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</si>
  <si>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</si>
  <si>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</si>
  <si>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</si>
  <si>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</si>
  <si>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</si>
  <si>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</si>
  <si>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</si>
  <si>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152,51</t>
    </r>
    <r>
      <rPr>
        <sz val="10"/>
        <rFont val="Arial Cyr"/>
        <family val="0"/>
      </rPr>
      <t xml:space="preserve"> тыс.рублей, в том числе:</t>
    </r>
  </si>
  <si>
    <t>обслуживание КУУТЭ - 72,31 т.р.</t>
  </si>
  <si>
    <t>ремонт ЦО - 3,07 т.р.</t>
  </si>
  <si>
    <t>очистка кровли от снега и наледи - 45,61 т.р.</t>
  </si>
  <si>
    <t>аварийное обслуживание - 1,66 т.р.</t>
  </si>
  <si>
    <t>работы по электрике - 0,10 т.р.</t>
  </si>
  <si>
    <t>ремонт системы ХВС, ГВС - 0,60 т.р.</t>
  </si>
  <si>
    <t>герметизация швов - 28,01 т.р.</t>
  </si>
  <si>
    <t>ремонт подъездных козырьков - 0,32 т.р.</t>
  </si>
  <si>
    <t>прочее - 0,83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</si>
  <si>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ул.Заречная,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</si>
  <si>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</si>
  <si>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</si>
  <si>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</si>
  <si>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</si>
  <si>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</si>
  <si>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</si>
  <si>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</si>
  <si>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</si>
  <si>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</si>
  <si>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</si>
  <si>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</si>
  <si>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</si>
  <si>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</si>
  <si>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</si>
  <si>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</si>
  <si>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10</t>
  </si>
  <si>
    <t>замена системы ЦО (магистральный розлив)</t>
  </si>
  <si>
    <t>572 м.п.</t>
  </si>
  <si>
    <t>замена стояков ГВС и ХВС</t>
  </si>
  <si>
    <t>602 м.п.</t>
  </si>
  <si>
    <t>замена разводящей магистрали ХВС</t>
  </si>
  <si>
    <t>139 м.п.</t>
  </si>
  <si>
    <t>замена подающей и обратной магистрали ГВС</t>
  </si>
  <si>
    <t>224 м.п.</t>
  </si>
  <si>
    <t>замена стояков полотенцесушителей</t>
  </si>
  <si>
    <t>126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</si>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</sst>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9"/>
  <sheetViews>
    <sheetView tabSelected="1" zoomScalePageLayoutView="0" workbookViewId="0" topLeftCell="C14">
      <selection activeCell="G35" sqref="G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50.2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182621.11</v>
      </c>
      <c r="E25" s="20">
        <v>1764160.24</v>
      </c>
      <c r="F25" s="20">
        <v>1730395.25</v>
      </c>
      <c r="G25" s="20">
        <v>1736502.74</v>
      </c>
      <c r="H25" s="20">
        <f>+D25+E25-F25</f>
        <v>216386.1000000001</v>
      </c>
      <c r="I25" s="21" t="s">
        <v>13</v>
      </c>
    </row>
    <row r="26" spans="3:9" ht="13.5" customHeight="1" thickBot="1">
      <c r="C26" s="18" t="s">
        <v>14</v>
      </c>
      <c r="D26" s="19">
        <v>26061.63999999984</v>
      </c>
      <c r="E26" s="22">
        <v>435607.84</v>
      </c>
      <c r="F26" s="22">
        <v>379792.07</v>
      </c>
      <c r="G26" s="20">
        <v>530607.23</v>
      </c>
      <c r="H26" s="20">
        <f>+D26+E26-F26</f>
        <v>81877.40999999986</v>
      </c>
      <c r="I26" s="23"/>
    </row>
    <row r="27" spans="3:9" ht="13.5" customHeight="1" thickBot="1">
      <c r="C27" s="18" t="s">
        <v>15</v>
      </c>
      <c r="D27" s="19">
        <v>27384.88</v>
      </c>
      <c r="E27" s="22">
        <v>321559.68</v>
      </c>
      <c r="F27" s="22">
        <v>309878.11</v>
      </c>
      <c r="G27" s="20">
        <f>347017.34</f>
        <v>347017.34</v>
      </c>
      <c r="H27" s="20">
        <f>+D27+E27-F27</f>
        <v>39066.45000000001</v>
      </c>
      <c r="I27" s="23"/>
    </row>
    <row r="28" spans="3:9" ht="13.5" customHeight="1" thickBot="1">
      <c r="C28" s="18" t="s">
        <v>16</v>
      </c>
      <c r="D28" s="19">
        <v>11062.150000000052</v>
      </c>
      <c r="E28" s="22">
        <v>177742.69</v>
      </c>
      <c r="F28" s="22">
        <v>164715.93</v>
      </c>
      <c r="G28" s="20">
        <v>140729.36</v>
      </c>
      <c r="H28" s="20">
        <f>+D28+E28-F28</f>
        <v>24088.91000000006</v>
      </c>
      <c r="I28" s="23"/>
    </row>
    <row r="29" spans="3:9" ht="13.5" customHeight="1" thickBot="1">
      <c r="C29" s="18" t="s">
        <v>17</v>
      </c>
      <c r="D29" s="19">
        <v>-3828.5799999999945</v>
      </c>
      <c r="E29" s="22">
        <v>33756.5</v>
      </c>
      <c r="F29" s="22">
        <v>28833.15</v>
      </c>
      <c r="G29" s="20">
        <f>E29</f>
        <v>33756.5</v>
      </c>
      <c r="H29" s="20">
        <f>+D29+E29-F29</f>
        <v>1094.770000000004</v>
      </c>
      <c r="I29" s="24"/>
    </row>
    <row r="30" spans="3:9" ht="13.5" customHeight="1" thickBot="1">
      <c r="C30" s="18" t="s">
        <v>18</v>
      </c>
      <c r="D30" s="25">
        <f>SUM(D25:D29)</f>
        <v>243301.1999999999</v>
      </c>
      <c r="E30" s="25">
        <f>SUM(E25:E29)</f>
        <v>2732826.95</v>
      </c>
      <c r="F30" s="25">
        <f>SUM(F25:F29)</f>
        <v>2613614.51</v>
      </c>
      <c r="G30" s="25">
        <f>SUM(G25:G29)</f>
        <v>2788613.1699999995</v>
      </c>
      <c r="H30" s="25">
        <f>SUM(H25:H29)</f>
        <v>362513.64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27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8" t="s">
        <v>20</v>
      </c>
    </row>
    <row r="33" spans="3:9" ht="13.5" customHeight="1" thickBot="1">
      <c r="C33" s="12" t="s">
        <v>21</v>
      </c>
      <c r="D33" s="29">
        <v>50122.48999999976</v>
      </c>
      <c r="E33" s="30">
        <v>925437.81</v>
      </c>
      <c r="F33" s="30">
        <v>877475.43</v>
      </c>
      <c r="G33" s="30">
        <f>E33</f>
        <v>925437.81</v>
      </c>
      <c r="H33" s="30">
        <f>+D33+E33-F33</f>
        <v>98084.86999999976</v>
      </c>
      <c r="I33" s="31" t="s">
        <v>22</v>
      </c>
    </row>
    <row r="34" spans="3:10" ht="14.25" customHeight="1" thickBot="1">
      <c r="C34" s="18" t="s">
        <v>23</v>
      </c>
      <c r="D34" s="19">
        <v>17395.01</v>
      </c>
      <c r="E34" s="20">
        <v>242966.05</v>
      </c>
      <c r="F34" s="20">
        <v>234460.56</v>
      </c>
      <c r="G34" s="30">
        <v>152502.27</v>
      </c>
      <c r="H34" s="30">
        <f aca="true" t="shared" si="0" ref="H34:H40">+D34+E34-F34</f>
        <v>25900.5</v>
      </c>
      <c r="I34" s="32"/>
      <c r="J34" s="33"/>
    </row>
    <row r="35" spans="3:9" ht="13.5" customHeight="1" thickBot="1">
      <c r="C35" s="27" t="s">
        <v>24</v>
      </c>
      <c r="D35" s="34">
        <v>1999.8199999998906</v>
      </c>
      <c r="E35" s="20">
        <v>0</v>
      </c>
      <c r="F35" s="20">
        <v>542.92</v>
      </c>
      <c r="G35" s="30"/>
      <c r="H35" s="30">
        <f t="shared" si="0"/>
        <v>1456.8999999998905</v>
      </c>
      <c r="I35" s="35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30">
        <f>E36</f>
        <v>0</v>
      </c>
      <c r="H36" s="30">
        <f t="shared" si="0"/>
        <v>0</v>
      </c>
      <c r="I36" s="36" t="s">
        <v>26</v>
      </c>
    </row>
    <row r="37" spans="3:9" ht="13.5" customHeight="1" thickBot="1">
      <c r="C37" s="18" t="s">
        <v>27</v>
      </c>
      <c r="D37" s="19">
        <v>18931.24999999994</v>
      </c>
      <c r="E37" s="20">
        <v>264324.24</v>
      </c>
      <c r="F37" s="20">
        <v>255075.52</v>
      </c>
      <c r="G37" s="30">
        <v>341931.59</v>
      </c>
      <c r="H37" s="30">
        <f t="shared" si="0"/>
        <v>28179.969999999943</v>
      </c>
      <c r="I37" s="37" t="s">
        <v>28</v>
      </c>
    </row>
    <row r="38" spans="3:9" ht="13.5" customHeight="1" thickBot="1">
      <c r="C38" s="18" t="s">
        <v>29</v>
      </c>
      <c r="D38" s="19">
        <v>3955.8</v>
      </c>
      <c r="E38" s="22">
        <v>55252.39</v>
      </c>
      <c r="F38" s="22">
        <v>53319.33</v>
      </c>
      <c r="G38" s="30">
        <f>E38</f>
        <v>55252.39</v>
      </c>
      <c r="H38" s="30">
        <f t="shared" si="0"/>
        <v>5888.860000000001</v>
      </c>
      <c r="I38" s="37" t="s">
        <v>30</v>
      </c>
    </row>
    <row r="39" spans="3:9" ht="13.5" customHeight="1" thickBot="1">
      <c r="C39" s="27" t="s">
        <v>31</v>
      </c>
      <c r="D39" s="19">
        <v>0</v>
      </c>
      <c r="E39" s="22">
        <v>1352.88</v>
      </c>
      <c r="F39" s="22">
        <v>1105.82</v>
      </c>
      <c r="G39" s="30"/>
      <c r="H39" s="30">
        <f t="shared" si="0"/>
        <v>247.06000000000017</v>
      </c>
      <c r="I39" s="37"/>
    </row>
    <row r="40" spans="3:9" ht="13.5" customHeight="1" thickBot="1">
      <c r="C40" s="27" t="s">
        <v>32</v>
      </c>
      <c r="D40" s="19">
        <v>11304.37</v>
      </c>
      <c r="E40" s="22">
        <v>126812.68</v>
      </c>
      <c r="F40" s="22">
        <v>121716.16</v>
      </c>
      <c r="G40" s="30">
        <f>E40</f>
        <v>126812.68</v>
      </c>
      <c r="H40" s="30">
        <f t="shared" si="0"/>
        <v>16400.889999999985</v>
      </c>
      <c r="I40" s="36"/>
    </row>
    <row r="41" spans="3:9" ht="13.5" customHeight="1" hidden="1" thickBot="1">
      <c r="C41" s="18" t="s">
        <v>33</v>
      </c>
      <c r="D41" s="19">
        <v>0</v>
      </c>
      <c r="E41" s="22"/>
      <c r="F41" s="22"/>
      <c r="G41" s="30">
        <f>+E41</f>
        <v>0</v>
      </c>
      <c r="H41" s="30">
        <f>+D41+E41-F41</f>
        <v>0</v>
      </c>
      <c r="I41" s="37" t="s">
        <v>34</v>
      </c>
    </row>
    <row r="42" spans="3:9" s="38" customFormat="1" ht="13.5" customHeight="1" thickBot="1">
      <c r="C42" s="18" t="s">
        <v>18</v>
      </c>
      <c r="D42" s="25">
        <f>SUM(D33:D41)</f>
        <v>103708.73999999958</v>
      </c>
      <c r="E42" s="25">
        <f>SUM(E33:E41)</f>
        <v>1616146.0499999998</v>
      </c>
      <c r="F42" s="25">
        <f>SUM(F33:F41)</f>
        <v>1543695.74</v>
      </c>
      <c r="G42" s="25">
        <f>SUM(G33:G41)</f>
        <v>1601936.74</v>
      </c>
      <c r="H42" s="25">
        <f>SUM(H33:H41)</f>
        <v>176159.04999999955</v>
      </c>
      <c r="I42" s="35"/>
    </row>
    <row r="43" spans="3:9" ht="13.5" customHeight="1" thickBot="1">
      <c r="C43" s="39" t="s">
        <v>35</v>
      </c>
      <c r="D43" s="39"/>
      <c r="E43" s="39"/>
      <c r="F43" s="39"/>
      <c r="G43" s="39"/>
      <c r="H43" s="39"/>
      <c r="I43" s="39"/>
    </row>
    <row r="44" spans="3:9" ht="25.5" customHeight="1" thickBot="1">
      <c r="C44" s="40" t="s">
        <v>36</v>
      </c>
      <c r="D44" s="41" t="s">
        <v>37</v>
      </c>
      <c r="E44" s="42"/>
      <c r="F44" s="42"/>
      <c r="G44" s="42"/>
      <c r="H44" s="43"/>
      <c r="I44" s="44" t="s">
        <v>38</v>
      </c>
    </row>
    <row r="45" spans="3:8" ht="19.5" customHeight="1">
      <c r="C45" s="45" t="s">
        <v>39</v>
      </c>
      <c r="D45" s="45"/>
      <c r="E45" s="45"/>
      <c r="F45" s="45"/>
      <c r="G45" s="45"/>
      <c r="H45" s="46">
        <f>+H30+H42</f>
        <v>538672.6899999996</v>
      </c>
    </row>
    <row r="46" spans="3:4" ht="15" hidden="1">
      <c r="C46" s="48" t="s">
        <v>40</v>
      </c>
      <c r="D46" s="48"/>
    </row>
    <row r="47" ht="12.75" customHeight="1">
      <c r="C47" s="49" t="s">
        <v>41</v>
      </c>
    </row>
    <row r="48" spans="3:8" ht="12.75">
      <c r="C48" s="2"/>
      <c r="D48" s="2"/>
      <c r="E48" s="2"/>
      <c r="F48" s="2"/>
      <c r="G48" s="2"/>
      <c r="H48" s="2"/>
    </row>
    <row r="49" spans="3:6" ht="15" customHeight="1">
      <c r="C49" s="48"/>
      <c r="D49" s="50"/>
      <c r="E49" s="50"/>
      <c r="F49" s="50"/>
    </row>
  </sheetData>
  <sheetProtection/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zoomScaleSheetLayoutView="120" zoomScalePageLayoutView="0" workbookViewId="0" topLeftCell="A13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-154.81979000000004</v>
      </c>
      <c r="C17" s="56"/>
      <c r="D17" s="56">
        <v>242.96605</v>
      </c>
      <c r="E17" s="56">
        <v>234.46056</v>
      </c>
      <c r="F17" s="56">
        <v>2.16</v>
      </c>
      <c r="G17" s="56">
        <v>152.51</v>
      </c>
      <c r="H17" s="56">
        <v>25.9005</v>
      </c>
      <c r="I17" s="56">
        <f>B17+D17+F17-G17</f>
        <v>-62.20374000000004</v>
      </c>
    </row>
    <row r="19" ht="15">
      <c r="A19" s="57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2" t="s">
        <v>63</v>
      </c>
    </row>
    <row r="28" ht="15">
      <c r="A28" s="52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1.75390625" style="0" customWidth="1"/>
    <col min="3" max="3" width="39.75390625" style="0" customWidth="1"/>
    <col min="4" max="4" width="19.25390625" style="0" customWidth="1"/>
    <col min="5" max="5" width="22.875" style="0" customWidth="1"/>
    <col min="6" max="6" width="20.625" style="0" customWidth="1"/>
    <col min="7" max="7" width="14.00390625" style="0" customWidth="1"/>
  </cols>
  <sheetData>
    <row r="1" spans="1:7" ht="30.75" customHeight="1">
      <c r="A1" s="58" t="s">
        <v>65</v>
      </c>
      <c r="B1" s="59"/>
      <c r="C1" s="59"/>
      <c r="D1" s="59"/>
      <c r="E1" s="59"/>
      <c r="F1" s="59"/>
      <c r="G1" s="59"/>
    </row>
    <row r="2" spans="1:7" ht="45" customHeigh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3"/>
      <c r="F3" s="64" t="s">
        <v>66</v>
      </c>
      <c r="G3" s="65"/>
    </row>
    <row r="4" spans="1:7" ht="12.75" hidden="1">
      <c r="A4" s="66" t="s">
        <v>67</v>
      </c>
      <c r="B4" s="67" t="s">
        <v>68</v>
      </c>
      <c r="C4" s="68" t="s">
        <v>69</v>
      </c>
      <c r="D4" s="67" t="s">
        <v>70</v>
      </c>
      <c r="E4" s="69" t="s">
        <v>71</v>
      </c>
      <c r="F4" s="70"/>
      <c r="G4" s="70"/>
    </row>
    <row r="5" spans="1:7" ht="12.75" hidden="1">
      <c r="A5" s="66" t="s">
        <v>72</v>
      </c>
      <c r="B5" s="67"/>
      <c r="C5" s="68"/>
      <c r="D5" s="67" t="s">
        <v>73</v>
      </c>
      <c r="E5" s="71" t="s">
        <v>74</v>
      </c>
      <c r="F5" s="67" t="s">
        <v>75</v>
      </c>
      <c r="G5" s="67" t="s">
        <v>76</v>
      </c>
    </row>
    <row r="6" spans="1:7" ht="12.75" hidden="1">
      <c r="A6" s="66"/>
      <c r="B6" s="67"/>
      <c r="C6" s="68"/>
      <c r="D6" s="67" t="s">
        <v>77</v>
      </c>
      <c r="E6" s="71"/>
      <c r="F6" s="67" t="s">
        <v>78</v>
      </c>
      <c r="G6" s="67" t="s">
        <v>79</v>
      </c>
    </row>
    <row r="7" spans="1:7" ht="12.75" hidden="1">
      <c r="A7" s="72"/>
      <c r="B7" s="73"/>
      <c r="C7" s="74"/>
      <c r="D7" s="73"/>
      <c r="E7" s="75"/>
      <c r="F7" s="73"/>
      <c r="G7" s="67" t="s">
        <v>80</v>
      </c>
    </row>
    <row r="8" spans="1:7" ht="13.5" hidden="1" thickBot="1">
      <c r="A8" s="76"/>
      <c r="B8" s="77"/>
      <c r="C8" s="78"/>
      <c r="D8" s="77"/>
      <c r="E8" s="79"/>
      <c r="F8" s="77"/>
      <c r="G8" s="77"/>
    </row>
    <row r="9" spans="1:7" ht="12.75" hidden="1">
      <c r="A9" s="61"/>
      <c r="B9" s="63"/>
      <c r="C9" s="62"/>
      <c r="D9" s="60"/>
      <c r="E9" s="61"/>
      <c r="F9" s="63"/>
      <c r="G9" s="63"/>
    </row>
    <row r="10" spans="1:7" ht="15.75" customHeight="1" hidden="1">
      <c r="A10" s="67">
        <v>1</v>
      </c>
      <c r="B10" s="75" t="s">
        <v>81</v>
      </c>
      <c r="C10" s="80" t="s">
        <v>82</v>
      </c>
      <c r="D10" s="67" t="s">
        <v>83</v>
      </c>
      <c r="E10" s="81"/>
      <c r="F10" s="82"/>
      <c r="G10" s="82">
        <f>+E10-F10</f>
        <v>0</v>
      </c>
    </row>
    <row r="11" spans="1:7" ht="12.75" hidden="1">
      <c r="A11" s="67"/>
      <c r="B11" s="75"/>
      <c r="C11" s="68" t="s">
        <v>84</v>
      </c>
      <c r="D11" s="67" t="s">
        <v>85</v>
      </c>
      <c r="E11" s="81"/>
      <c r="F11" s="81"/>
      <c r="G11" s="82">
        <f>+E11-F11</f>
        <v>0</v>
      </c>
    </row>
    <row r="12" spans="1:7" ht="12.75" hidden="1">
      <c r="A12" s="67"/>
      <c r="B12" s="75"/>
      <c r="C12" s="68" t="s">
        <v>86</v>
      </c>
      <c r="D12" s="66" t="s">
        <v>87</v>
      </c>
      <c r="E12" s="81"/>
      <c r="F12" s="82"/>
      <c r="G12" s="82">
        <f>+E12-F12</f>
        <v>0</v>
      </c>
    </row>
    <row r="13" spans="1:7" ht="12.75" hidden="1">
      <c r="A13" s="67"/>
      <c r="B13" s="75"/>
      <c r="C13" s="68" t="s">
        <v>88</v>
      </c>
      <c r="D13" s="66" t="s">
        <v>89</v>
      </c>
      <c r="E13" s="83"/>
      <c r="F13" s="82"/>
      <c r="G13" s="82">
        <f>+E13-F13</f>
        <v>0</v>
      </c>
    </row>
    <row r="14" spans="1:7" ht="12.75" hidden="1">
      <c r="A14" s="67"/>
      <c r="B14" s="75"/>
      <c r="C14" s="68" t="s">
        <v>90</v>
      </c>
      <c r="D14" s="66" t="s">
        <v>91</v>
      </c>
      <c r="E14" s="83"/>
      <c r="F14" s="82"/>
      <c r="G14" s="82">
        <f>+E14-F14</f>
        <v>0</v>
      </c>
    </row>
    <row r="15" spans="1:7" ht="12.75" hidden="1">
      <c r="A15" s="67"/>
      <c r="B15" s="75"/>
      <c r="C15" s="84" t="s">
        <v>92</v>
      </c>
      <c r="D15" s="85"/>
      <c r="E15" s="86">
        <f>SUM(E10:E14)</f>
        <v>0</v>
      </c>
      <c r="F15" s="86">
        <f>SUM(F10:F14)</f>
        <v>0</v>
      </c>
      <c r="G15" s="86">
        <f>SUM(G10:G13)</f>
        <v>0</v>
      </c>
    </row>
    <row r="16" spans="1:7" ht="13.5" hidden="1" thickBot="1">
      <c r="A16" s="87"/>
      <c r="B16" s="88"/>
      <c r="C16" s="89"/>
      <c r="D16" s="90"/>
      <c r="E16" s="91"/>
      <c r="F16" s="92"/>
      <c r="G16" s="92"/>
    </row>
    <row r="17" spans="1:7" ht="12.75" hidden="1">
      <c r="A17" s="61"/>
      <c r="B17" s="63"/>
      <c r="C17" s="93"/>
      <c r="D17" s="93"/>
      <c r="E17" s="94"/>
      <c r="F17" s="94"/>
      <c r="G17" s="94"/>
    </row>
    <row r="18" spans="1:7" ht="12.75" hidden="1">
      <c r="A18" s="73"/>
      <c r="B18" s="95" t="s">
        <v>18</v>
      </c>
      <c r="C18" s="96"/>
      <c r="D18" s="96"/>
      <c r="E18" s="97">
        <f>E15</f>
        <v>0</v>
      </c>
      <c r="F18" s="98">
        <f>+F15</f>
        <v>0</v>
      </c>
      <c r="G18" s="97">
        <f>+E18-F18</f>
        <v>0</v>
      </c>
    </row>
    <row r="19" spans="1:7" ht="13.5" hidden="1" thickBot="1">
      <c r="A19" s="77"/>
      <c r="B19" s="79"/>
      <c r="C19" s="99"/>
      <c r="D19" s="99"/>
      <c r="E19" s="99"/>
      <c r="F19" s="99"/>
      <c r="G19" s="99"/>
    </row>
    <row r="21" spans="1:7" ht="47.25" customHeight="1">
      <c r="A21" s="100" t="s">
        <v>93</v>
      </c>
      <c r="B21" s="100" t="s">
        <v>94</v>
      </c>
      <c r="C21" s="100" t="s">
        <v>95</v>
      </c>
      <c r="D21" s="100" t="s">
        <v>96</v>
      </c>
      <c r="E21" s="101" t="s">
        <v>97</v>
      </c>
      <c r="F21" s="100" t="s">
        <v>98</v>
      </c>
      <c r="G21" s="102"/>
    </row>
    <row r="22" spans="1:7" ht="15">
      <c r="A22" s="103">
        <v>1</v>
      </c>
      <c r="B22" s="104">
        <v>1999.82</v>
      </c>
      <c r="C22" s="104"/>
      <c r="D22" s="104">
        <v>542.92</v>
      </c>
      <c r="E22" s="104">
        <v>0</v>
      </c>
      <c r="F22" s="104">
        <f>+B22+C22-D22</f>
        <v>1456.9</v>
      </c>
      <c r="G22" s="105"/>
    </row>
    <row r="25" spans="1:5" ht="57" customHeight="1">
      <c r="A25" s="100" t="s">
        <v>93</v>
      </c>
      <c r="B25" s="100" t="s">
        <v>99</v>
      </c>
      <c r="C25" s="100" t="s">
        <v>100</v>
      </c>
      <c r="D25" s="100" t="s">
        <v>101</v>
      </c>
      <c r="E25" s="100" t="s">
        <v>102</v>
      </c>
    </row>
    <row r="26" spans="1:5" ht="15">
      <c r="A26" s="106">
        <v>1</v>
      </c>
      <c r="B26" s="107">
        <v>71.37</v>
      </c>
      <c r="C26" s="107">
        <f>+C22+E22</f>
        <v>0</v>
      </c>
      <c r="D26" s="107">
        <f>+F18*1000</f>
        <v>0</v>
      </c>
      <c r="E26" s="107">
        <f>+B26+C26-D26</f>
        <v>71.37</v>
      </c>
    </row>
    <row r="27" spans="1:5" ht="12.75">
      <c r="A27" s="74"/>
      <c r="B27" s="74"/>
      <c r="C27" s="108"/>
      <c r="D27" s="108"/>
      <c r="E27" s="68"/>
    </row>
    <row r="28" spans="2:6" ht="15">
      <c r="B28" s="109"/>
      <c r="F28" s="110" t="s">
        <v>103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2016-03-30T16:10:22Z</dcterms:created>
  <dcterms:modified xsi:type="dcterms:W3CDTF">2016-03-30T16:11:19Z</dcterms:modified>
  <cp:category/>
  <cp:version/>
  <cp:contentType/>
  <cp:contentStatus/>
</cp:coreProperties>
</file>