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<sst xmlns="http://schemas.openxmlformats.org/spreadsheetml/2006/main" count="60" uniqueCount="53">
  <si>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</si>
  <si>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</si>
  <si>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</si>
  <si>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</si>
  <si>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</si>
  <si>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</si>
  <si>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</si>
  <si>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</si>
  <si>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</si>
  <si>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</si>
  <si>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</si>
  <si>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</si>
  <si>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</si>
  <si>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</si>
  <si>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</si>
  <si>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</si>
  <si>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</si>
  <si>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</si>
  <si>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</si>
  <si>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</si>
  <si>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</si>
  <si>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</si>
  <si>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</si>
  <si>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</si>
  <si>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</si>
  <si>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</si>
  <si>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</si>
  <si>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</si>
  <si>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</si>
  <si>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</si>
  <si>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</si>
  <si>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</si>
  <si>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</si>
  <si>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</si>
  <si>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</si>
  <si>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</si>
  <si>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</si>
  <si>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</si>
  <si>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</si>
  <si>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</si>
  <si>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</si>
  <si>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</si>
  <si>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</si>
  <si>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</si>
  <si>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</si>
  <si>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</si>
  <si>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</si>
  <si>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</si>
  <si>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</si>
  <si>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</si>
  <si>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1,80</t>
    </r>
    <r>
      <rPr>
        <sz val="10"/>
        <rFont val="Arial Cyr"/>
        <family val="0"/>
      </rPr>
      <t xml:space="preserve"> тыс.рублей,</t>
    </r>
  </si>
  <si>
    <t>аварийные работы - 1.60 т.р.</t>
  </si>
  <si>
    <t>прочее - 0,20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</si>
</sst>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12">
      <selection activeCell="F46" sqref="F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875" style="32" customWidth="1"/>
    <col min="4" max="4" width="13.125" style="32" customWidth="1"/>
    <col min="5" max="5" width="11.375" style="32" customWidth="1"/>
    <col min="6" max="6" width="12.00390625" style="32" customWidth="1"/>
    <col min="7" max="7" width="11.875" style="32" customWidth="1"/>
    <col min="8" max="8" width="13.00390625" style="32" customWidth="1"/>
    <col min="9" max="9" width="24.875" style="32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45" t="s">
        <v>1</v>
      </c>
      <c r="D24" s="45"/>
      <c r="E24" s="45"/>
      <c r="F24" s="45"/>
      <c r="G24" s="45"/>
      <c r="H24" s="45"/>
      <c r="I24" s="45"/>
    </row>
    <row r="25" spans="3:9" ht="12.75">
      <c r="C25" s="46" t="s">
        <v>2</v>
      </c>
      <c r="D25" s="46"/>
      <c r="E25" s="46"/>
      <c r="F25" s="46"/>
      <c r="G25" s="46"/>
      <c r="H25" s="46"/>
      <c r="I25" s="46"/>
    </row>
    <row r="26" spans="3:9" ht="12.75">
      <c r="C26" s="46" t="s">
        <v>3</v>
      </c>
      <c r="D26" s="46"/>
      <c r="E26" s="46"/>
      <c r="F26" s="46"/>
      <c r="G26" s="46"/>
      <c r="H26" s="46"/>
      <c r="I26" s="46"/>
    </row>
    <row r="27" spans="3:9" ht="6" customHeight="1" thickBot="1">
      <c r="C27" s="47"/>
      <c r="D27" s="47"/>
      <c r="E27" s="47"/>
      <c r="F27" s="47"/>
      <c r="G27" s="47"/>
      <c r="H27" s="47"/>
      <c r="I27" s="47"/>
    </row>
    <row r="28" spans="3:9" ht="50.25" customHeight="1" thickBot="1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>
      <c r="C29" s="48" t="s">
        <v>11</v>
      </c>
      <c r="D29" s="42"/>
      <c r="E29" s="42"/>
      <c r="F29" s="42"/>
      <c r="G29" s="42"/>
      <c r="H29" s="42"/>
      <c r="I29" s="49"/>
    </row>
    <row r="30" spans="3:11" ht="13.5" customHeight="1" thickBot="1">
      <c r="C30" s="12" t="s">
        <v>12</v>
      </c>
      <c r="D30" s="13">
        <v>85157.59000000001</v>
      </c>
      <c r="E30" s="14">
        <v>129942.64</v>
      </c>
      <c r="F30" s="14">
        <f>117148.53+539.44</f>
        <v>117687.97</v>
      </c>
      <c r="G30" s="14">
        <v>129109.01</v>
      </c>
      <c r="H30" s="14">
        <f>+D30+E30-F30</f>
        <v>97412.26000000001</v>
      </c>
      <c r="I30" s="50" t="s">
        <v>13</v>
      </c>
      <c r="K30" s="2">
        <f>23650.18+73762.08</f>
        <v>97412.26000000001</v>
      </c>
    </row>
    <row r="31" spans="3:9" ht="13.5" customHeight="1" hidden="1" thickBot="1">
      <c r="C31" s="12" t="s">
        <v>14</v>
      </c>
      <c r="D31" s="13">
        <v>0</v>
      </c>
      <c r="E31" s="15"/>
      <c r="F31" s="15"/>
      <c r="G31" s="14"/>
      <c r="H31" s="14">
        <f>+D31+E31-F31</f>
        <v>0</v>
      </c>
      <c r="I31" s="51"/>
    </row>
    <row r="32" spans="3:11" ht="13.5" customHeight="1" thickBot="1">
      <c r="C32" s="12" t="s">
        <v>15</v>
      </c>
      <c r="D32" s="13">
        <v>37457.36</v>
      </c>
      <c r="E32" s="15">
        <f>95531.1-23516.39</f>
        <v>72014.71</v>
      </c>
      <c r="F32" s="15">
        <v>65628.29</v>
      </c>
      <c r="G32" s="14">
        <f>+E32</f>
        <v>72014.71</v>
      </c>
      <c r="H32" s="14">
        <f>+D32+E32-F32</f>
        <v>43843.78000000001</v>
      </c>
      <c r="I32" s="51"/>
      <c r="K32" s="2">
        <f>43854.57-10.79</f>
        <v>43843.78</v>
      </c>
    </row>
    <row r="33" spans="3:11" ht="13.5" customHeight="1" thickBot="1">
      <c r="C33" s="12" t="s">
        <v>16</v>
      </c>
      <c r="D33" s="13">
        <v>1601.3400000000029</v>
      </c>
      <c r="E33" s="15"/>
      <c r="F33" s="15">
        <v>31.41</v>
      </c>
      <c r="G33" s="14"/>
      <c r="H33" s="14">
        <f>+D33+E33-F33</f>
        <v>1569.9300000000028</v>
      </c>
      <c r="I33" s="51"/>
      <c r="K33" s="2">
        <f>4295.05-2725.12</f>
        <v>1569.9300000000003</v>
      </c>
    </row>
    <row r="34" spans="3:9" ht="13.5" customHeight="1" thickBot="1">
      <c r="C34" s="12" t="s">
        <v>17</v>
      </c>
      <c r="D34" s="13">
        <v>251.33999999999992</v>
      </c>
      <c r="E34" s="15"/>
      <c r="F34" s="15">
        <v>1.82</v>
      </c>
      <c r="G34" s="14"/>
      <c r="H34" s="14">
        <f>+D34+E34-F34</f>
        <v>249.51999999999992</v>
      </c>
      <c r="I34" s="52"/>
    </row>
    <row r="35" spans="3:9" ht="13.5" customHeight="1" thickBot="1">
      <c r="C35" s="12" t="s">
        <v>18</v>
      </c>
      <c r="D35" s="16">
        <f>SUM(D30:D34)</f>
        <v>124467.63</v>
      </c>
      <c r="E35" s="16">
        <f>SUM(E30:E34)</f>
        <v>201957.35</v>
      </c>
      <c r="F35" s="16">
        <f>SUM(F30:F34)</f>
        <v>183349.49000000002</v>
      </c>
      <c r="G35" s="16">
        <f>SUM(G30:G34)</f>
        <v>201123.72</v>
      </c>
      <c r="H35" s="16">
        <f>SUM(H30:H34)</f>
        <v>143075.49000000002</v>
      </c>
      <c r="I35" s="17"/>
    </row>
    <row r="36" spans="3:9" ht="13.5" customHeight="1" thickBot="1">
      <c r="C36" s="42" t="s">
        <v>19</v>
      </c>
      <c r="D36" s="42"/>
      <c r="E36" s="42"/>
      <c r="F36" s="42"/>
      <c r="G36" s="42"/>
      <c r="H36" s="42"/>
      <c r="I36" s="42"/>
    </row>
    <row r="37" spans="3:9" ht="48.75" customHeight="1" thickBot="1">
      <c r="C37" s="18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9" t="s">
        <v>20</v>
      </c>
    </row>
    <row r="38" spans="3:11" ht="18.75" customHeight="1" thickBot="1">
      <c r="C38" s="9" t="s">
        <v>21</v>
      </c>
      <c r="D38" s="20">
        <v>42940.17000000003</v>
      </c>
      <c r="E38" s="21">
        <f>944.52+2850.63+97307.32</f>
        <v>101102.47</v>
      </c>
      <c r="F38" s="21">
        <f>776.65+2325.32+88845.23</f>
        <v>91947.2</v>
      </c>
      <c r="G38" s="21">
        <f>+E38</f>
        <v>101102.47</v>
      </c>
      <c r="H38" s="21">
        <f>+D38+E38-F38</f>
        <v>52095.44000000002</v>
      </c>
      <c r="I38" s="43" t="s">
        <v>22</v>
      </c>
      <c r="J38" s="22">
        <f>12.91-0.1+36.52-0.27+42891.11-D38</f>
        <v>0</v>
      </c>
      <c r="K38" s="22">
        <f>180.68+561.56+51353.2-H38</f>
        <v>0</v>
      </c>
    </row>
    <row r="39" spans="3:9" ht="17.25" customHeight="1" thickBot="1">
      <c r="C39" s="12" t="s">
        <v>23</v>
      </c>
      <c r="D39" s="13">
        <v>10694.769999999993</v>
      </c>
      <c r="E39" s="14">
        <v>23258.72</v>
      </c>
      <c r="F39" s="14">
        <v>21218.75</v>
      </c>
      <c r="G39" s="21">
        <v>1799.72</v>
      </c>
      <c r="H39" s="21">
        <f aca="true" t="shared" si="0" ref="H39:H45">+D39+E39-F39</f>
        <v>12734.73999999999</v>
      </c>
      <c r="I39" s="44"/>
    </row>
    <row r="40" spans="3:9" ht="13.5" customHeight="1" thickBot="1">
      <c r="C40" s="18" t="s">
        <v>24</v>
      </c>
      <c r="D40" s="23">
        <v>10015.94</v>
      </c>
      <c r="E40" s="14"/>
      <c r="F40" s="14">
        <v>72.72</v>
      </c>
      <c r="G40" s="21"/>
      <c r="H40" s="21">
        <f t="shared" si="0"/>
        <v>9943.220000000001</v>
      </c>
      <c r="I40" s="24"/>
    </row>
    <row r="41" spans="3:9" ht="12.75" customHeight="1" hidden="1" thickBot="1">
      <c r="C41" s="12" t="s">
        <v>25</v>
      </c>
      <c r="D41" s="13">
        <v>0</v>
      </c>
      <c r="E41" s="14"/>
      <c r="F41" s="14"/>
      <c r="G41" s="21"/>
      <c r="H41" s="21">
        <f t="shared" si="0"/>
        <v>0</v>
      </c>
      <c r="I41" s="24" t="s">
        <v>26</v>
      </c>
    </row>
    <row r="42" spans="3:11" ht="26.25" customHeight="1" thickBot="1">
      <c r="C42" s="12" t="s">
        <v>27</v>
      </c>
      <c r="D42" s="13">
        <v>10882.780000000006</v>
      </c>
      <c r="E42" s="14">
        <f>5930.31+19376.93</f>
        <v>25307.24</v>
      </c>
      <c r="F42" s="14">
        <f>6387.02+16635.87+58.95</f>
        <v>23081.84</v>
      </c>
      <c r="G42" s="21">
        <v>40272.29</v>
      </c>
      <c r="H42" s="21">
        <f t="shared" si="0"/>
        <v>13108.180000000004</v>
      </c>
      <c r="I42" s="25" t="s">
        <v>28</v>
      </c>
      <c r="J42" s="2">
        <f>2763.29+8119.49</f>
        <v>10882.779999999999</v>
      </c>
      <c r="K42" s="2">
        <f>2306.58+8060.54+2741.06</f>
        <v>13108.179999999998</v>
      </c>
    </row>
    <row r="43" spans="3:9" ht="13.5" customHeight="1" hidden="1" thickBot="1">
      <c r="C43" s="12" t="s">
        <v>29</v>
      </c>
      <c r="D43" s="13">
        <v>0</v>
      </c>
      <c r="E43" s="26"/>
      <c r="F43" s="26"/>
      <c r="G43" s="21"/>
      <c r="H43" s="21">
        <f t="shared" si="0"/>
        <v>0</v>
      </c>
      <c r="I43" s="27" t="s">
        <v>30</v>
      </c>
    </row>
    <row r="44" spans="3:9" ht="13.5" customHeight="1" thickBot="1">
      <c r="C44" s="18" t="s">
        <v>31</v>
      </c>
      <c r="D44" s="13">
        <v>5642.48</v>
      </c>
      <c r="E44" s="26">
        <v>11368.71</v>
      </c>
      <c r="F44" s="26">
        <v>10393.04</v>
      </c>
      <c r="G44" s="21">
        <f>+E44</f>
        <v>11368.71</v>
      </c>
      <c r="H44" s="21">
        <f t="shared" si="0"/>
        <v>6618.149999999998</v>
      </c>
      <c r="I44" s="27"/>
    </row>
    <row r="45" spans="3:9" ht="13.5" customHeight="1" thickBot="1">
      <c r="C45" s="12" t="s">
        <v>32</v>
      </c>
      <c r="D45" s="13">
        <v>2305.87</v>
      </c>
      <c r="E45" s="15">
        <v>5197.92</v>
      </c>
      <c r="F45" s="15">
        <v>4742.39</v>
      </c>
      <c r="G45" s="21">
        <f>+E45</f>
        <v>5197.92</v>
      </c>
      <c r="H45" s="21">
        <f t="shared" si="0"/>
        <v>2761.3999999999996</v>
      </c>
      <c r="I45" s="25" t="s">
        <v>33</v>
      </c>
    </row>
    <row r="46" spans="3:9" s="29" customFormat="1" ht="13.5" customHeight="1" thickBot="1">
      <c r="C46" s="12" t="s">
        <v>18</v>
      </c>
      <c r="D46" s="16">
        <f>SUM(D38:D45)</f>
        <v>82482.01000000002</v>
      </c>
      <c r="E46" s="16">
        <f>SUM(E38:E45)</f>
        <v>166235.06</v>
      </c>
      <c r="F46" s="16">
        <f>SUM(F38:F45)</f>
        <v>151455.94000000003</v>
      </c>
      <c r="G46" s="16">
        <f>SUM(G38:G45)</f>
        <v>159741.11000000002</v>
      </c>
      <c r="H46" s="16">
        <f>SUM(H38:H45)</f>
        <v>97261.13</v>
      </c>
      <c r="I46" s="28"/>
    </row>
    <row r="47" spans="3:8" ht="21" customHeight="1">
      <c r="C47" s="30" t="s">
        <v>34</v>
      </c>
      <c r="D47" s="30"/>
      <c r="E47" s="30"/>
      <c r="F47" s="30"/>
      <c r="G47" s="30"/>
      <c r="H47" s="31">
        <f>+H35+H46</f>
        <v>240336.62000000002</v>
      </c>
    </row>
    <row r="48" spans="3:4" ht="15">
      <c r="C48" s="33" t="s">
        <v>35</v>
      </c>
      <c r="D48" s="33"/>
    </row>
    <row r="49" ht="26.25" customHeight="1">
      <c r="C49" s="34" t="s">
        <v>36</v>
      </c>
    </row>
    <row r="50" ht="12.75" hidden="1">
      <c r="C50" s="34"/>
    </row>
    <row r="51" spans="3:6" ht="12.75">
      <c r="C51" s="34"/>
      <c r="D51" s="35"/>
      <c r="E51" s="35"/>
      <c r="F51" s="35"/>
    </row>
    <row r="52" ht="12.75">
      <c r="C52" s="34"/>
    </row>
    <row r="53" ht="12.75">
      <c r="C53" s="34"/>
    </row>
  </sheetData>
  <sheetProtection/>
  <mergeCells count="8">
    <mergeCell ref="C36:I36"/>
    <mergeCell ref="I38:I39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tabSelected="1" zoomScaleSheetLayoutView="120" zoomScalePageLayoutView="0" workbookViewId="0" topLeftCell="A13">
      <selection activeCell="E32" sqref="E32"/>
    </sheetView>
  </sheetViews>
  <sheetFormatPr defaultColWidth="9.00390625" defaultRowHeight="12.75"/>
  <cols>
    <col min="1" max="1" width="4.625" style="36" customWidth="1"/>
    <col min="2" max="2" width="12.375" style="36" customWidth="1"/>
    <col min="3" max="3" width="13.25390625" style="36" hidden="1" customWidth="1"/>
    <col min="4" max="4" width="12.125" style="36" customWidth="1"/>
    <col min="5" max="5" width="13.625" style="36" customWidth="1"/>
    <col min="6" max="6" width="13.25390625" style="36" customWidth="1"/>
    <col min="7" max="7" width="14.25390625" style="36" customWidth="1"/>
    <col min="8" max="8" width="15.125" style="36" customWidth="1"/>
    <col min="9" max="9" width="13.875" style="36" customWidth="1"/>
    <col min="10" max="16384" width="9.125" style="36" customWidth="1"/>
  </cols>
  <sheetData>
    <row r="14" spans="1:9" ht="15">
      <c r="A14" s="53" t="s">
        <v>37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38</v>
      </c>
      <c r="B15" s="53"/>
      <c r="C15" s="53"/>
      <c r="D15" s="53"/>
      <c r="E15" s="53"/>
      <c r="F15" s="53"/>
      <c r="G15" s="53"/>
      <c r="H15" s="53"/>
      <c r="I15" s="53"/>
    </row>
    <row r="16" spans="1:9" ht="15">
      <c r="A16" s="53" t="s">
        <v>39</v>
      </c>
      <c r="B16" s="53"/>
      <c r="C16" s="53"/>
      <c r="D16" s="53"/>
      <c r="E16" s="53"/>
      <c r="F16" s="53"/>
      <c r="G16" s="53"/>
      <c r="H16" s="53"/>
      <c r="I16" s="53"/>
    </row>
    <row r="17" spans="1:9" ht="60">
      <c r="A17" s="37" t="s">
        <v>40</v>
      </c>
      <c r="B17" s="37" t="s">
        <v>41</v>
      </c>
      <c r="C17" s="37" t="s">
        <v>42</v>
      </c>
      <c r="D17" s="37" t="s">
        <v>43</v>
      </c>
      <c r="E17" s="37" t="s">
        <v>44</v>
      </c>
      <c r="F17" s="38" t="s">
        <v>45</v>
      </c>
      <c r="G17" s="38" t="s">
        <v>46</v>
      </c>
      <c r="H17" s="37" t="s">
        <v>47</v>
      </c>
      <c r="I17" s="37" t="s">
        <v>48</v>
      </c>
    </row>
    <row r="18" spans="1:9" ht="15">
      <c r="A18" s="39" t="s">
        <v>49</v>
      </c>
      <c r="B18" s="40">
        <v>30.33192</v>
      </c>
      <c r="C18" s="40"/>
      <c r="D18" s="40">
        <v>23.25872</v>
      </c>
      <c r="E18" s="40">
        <v>21.21875</v>
      </c>
      <c r="F18" s="40">
        <v>0</v>
      </c>
      <c r="G18" s="40">
        <v>1.79972</v>
      </c>
      <c r="H18" s="40">
        <v>12.73474</v>
      </c>
      <c r="I18" s="40">
        <f>B18+D18+F18-G18</f>
        <v>51.79092</v>
      </c>
    </row>
    <row r="20" ht="15">
      <c r="A20" s="36" t="s">
        <v>50</v>
      </c>
    </row>
    <row r="21" ht="15">
      <c r="A21" s="36" t="s">
        <v>51</v>
      </c>
    </row>
    <row r="22" s="41" customFormat="1" ht="15">
      <c r="A22" s="41" t="s">
        <v>52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2017-04-23T19:20:56Z</dcterms:created>
  <dcterms:modified xsi:type="dcterms:W3CDTF">2017-04-24T18:44:55Z</dcterms:modified>
  <cp:category/>
  <cp:version/>
  <cp:contentType/>
  <cp:contentStatus/>
</cp:coreProperties>
</file>