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<sst xmlns="http://schemas.openxmlformats.org/spreadsheetml/2006/main" count="60" uniqueCount="53">
  <si>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</si>
  <si>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</si>
  <si>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</si>
  <si>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Березовая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</si>
  <si>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</si>
  <si>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</si>
  <si>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</si>
  <si>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</si>
  <si>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</si>
  <si>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</si>
  <si>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</si>
  <si>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</si>
  <si>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</si>
  <si>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</si>
  <si>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</si>
  <si>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</si>
  <si>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</si>
  <si>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</si>
  <si>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</si>
  <si>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</si>
  <si>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</si>
  <si>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</si>
  <si>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</si>
  <si>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</si>
  <si>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</si>
  <si>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</si>
  <si>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</si>
  <si>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</si>
  <si>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</si>
  <si>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</si>
  <si>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</si>
  <si>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</si>
  <si>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</si>
  <si>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</si>
  <si>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</si>
  <si>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</si>
  <si>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</si>
  <si>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</si>
  <si>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</si>
  <si>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8 по ул. Березовая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</si>
  <si>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</si>
  <si>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</si>
  <si>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</si>
  <si>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</si>
  <si>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</si>
  <si>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</si>
  <si>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</si>
  <si>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</si>
  <si>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</si>
  <si>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</si>
  <si>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0.03</t>
    </r>
    <r>
      <rPr>
        <sz val="11"/>
        <color indexed="8"/>
        <rFont val="Calibri"/>
        <family val="2"/>
      </rPr>
      <t xml:space="preserve"> тыс.</t>
    </r>
    <r>
      <rPr>
        <sz val="11"/>
        <color indexed="8"/>
        <rFont val="Calibri"/>
        <family val="2"/>
      </rPr>
      <t xml:space="preserve"> рублей, в том числе:</t>
    </r>
  </si>
  <si>
    <t>смена патронов п.1 - 0,02т.р.</t>
  </si>
  <si>
    <t>прочее - 0,01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</si>
</sst>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0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top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" fontId="20" fillId="0" borderId="0" xfId="0" applyNumberFormat="1" applyFont="1" applyFill="1" applyAlignment="1">
      <alignment/>
    </xf>
    <xf numFmtId="0" fontId="34" fillId="0" borderId="0" xfId="52" applyAlignment="1">
      <alignment horizontal="center"/>
      <protection/>
    </xf>
    <xf numFmtId="0" fontId="34" fillId="0" borderId="0" xfId="52">
      <alignment/>
      <protection/>
    </xf>
    <xf numFmtId="0" fontId="34" fillId="0" borderId="20" xfId="52" applyBorder="1" applyAlignment="1">
      <alignment horizontal="center" vertical="center" wrapText="1"/>
      <protection/>
    </xf>
    <xf numFmtId="0" fontId="34" fillId="0" borderId="20" xfId="52" applyFont="1" applyBorder="1" applyAlignment="1">
      <alignment horizontal="center" vertical="center" wrapText="1"/>
      <protection/>
    </xf>
    <xf numFmtId="0" fontId="42" fillId="0" borderId="20" xfId="52" applyFont="1" applyBorder="1" applyAlignment="1">
      <alignment horizontal="center" vertical="center"/>
      <protection/>
    </xf>
    <xf numFmtId="2" fontId="42" fillId="0" borderId="20" xfId="52" applyNumberFormat="1" applyFont="1" applyFill="1" applyBorder="1" applyAlignment="1">
      <alignment horizontal="center" vertical="center"/>
      <protection/>
    </xf>
    <xf numFmtId="0" fontId="33" fillId="0" borderId="0" xfId="52" applyFont="1" applyFill="1">
      <alignment/>
      <protection/>
    </xf>
    <xf numFmtId="0" fontId="34" fillId="0" borderId="0" xfId="52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C36">
      <selection activeCell="G37" sqref="G3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625" style="9" customWidth="1"/>
    <col min="4" max="4" width="13.75390625" style="9" customWidth="1"/>
    <col min="5" max="5" width="11.00390625" style="9" customWidth="1"/>
    <col min="6" max="6" width="11.625" style="9" customWidth="1"/>
    <col min="7" max="7" width="11.875" style="9" customWidth="1"/>
    <col min="8" max="8" width="14.00390625" style="9" customWidth="1"/>
    <col min="9" max="9" width="24.75390625" style="9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2.75" customHeight="1">
      <c r="C26" s="7"/>
      <c r="D26" s="7"/>
      <c r="E26" s="8"/>
      <c r="F26" s="8"/>
      <c r="G26" s="8"/>
      <c r="H26" s="8"/>
      <c r="I26" s="8"/>
    </row>
    <row r="27" spans="3:9" ht="12.75" customHeight="1">
      <c r="C27" s="7"/>
      <c r="D27" s="7"/>
      <c r="E27" s="8"/>
      <c r="F27" s="8"/>
      <c r="G27" s="8"/>
      <c r="H27" s="8"/>
      <c r="I27" s="8"/>
    </row>
    <row r="28" spans="3:9" ht="14.25">
      <c r="C28" s="10" t="s">
        <v>1</v>
      </c>
      <c r="D28" s="10"/>
      <c r="E28" s="10"/>
      <c r="F28" s="10"/>
      <c r="G28" s="10"/>
      <c r="H28" s="10"/>
      <c r="I28" s="10"/>
    </row>
    <row r="29" spans="3:9" ht="12.75">
      <c r="C29" s="11" t="s">
        <v>2</v>
      </c>
      <c r="D29" s="11"/>
      <c r="E29" s="11"/>
      <c r="F29" s="11"/>
      <c r="G29" s="11"/>
      <c r="H29" s="11"/>
      <c r="I29" s="11"/>
    </row>
    <row r="30" spans="3:9" ht="12.75">
      <c r="C30" s="11" t="s">
        <v>3</v>
      </c>
      <c r="D30" s="11"/>
      <c r="E30" s="11"/>
      <c r="F30" s="11"/>
      <c r="G30" s="11"/>
      <c r="H30" s="11"/>
      <c r="I30" s="11"/>
    </row>
    <row r="31" spans="3:9" ht="6" customHeight="1" thickBot="1">
      <c r="C31" s="12"/>
      <c r="D31" s="12"/>
      <c r="E31" s="12"/>
      <c r="F31" s="12"/>
      <c r="G31" s="12"/>
      <c r="H31" s="12"/>
      <c r="I31" s="12"/>
    </row>
    <row r="32" spans="3:9" ht="48.75" customHeight="1" thickBot="1">
      <c r="C32" s="13" t="s">
        <v>4</v>
      </c>
      <c r="D32" s="14" t="s">
        <v>5</v>
      </c>
      <c r="E32" s="15" t="s">
        <v>6</v>
      </c>
      <c r="F32" s="15" t="s">
        <v>7</v>
      </c>
      <c r="G32" s="15" t="s">
        <v>8</v>
      </c>
      <c r="H32" s="15" t="s">
        <v>9</v>
      </c>
      <c r="I32" s="14" t="s">
        <v>10</v>
      </c>
    </row>
    <row r="33" spans="3:9" ht="13.5" customHeight="1" thickBot="1">
      <c r="C33" s="16" t="s">
        <v>11</v>
      </c>
      <c r="D33" s="17"/>
      <c r="E33" s="17"/>
      <c r="F33" s="17"/>
      <c r="G33" s="17"/>
      <c r="H33" s="17"/>
      <c r="I33" s="18"/>
    </row>
    <row r="34" spans="3:11" ht="13.5" customHeight="1" thickBot="1">
      <c r="C34" s="19" t="s">
        <v>12</v>
      </c>
      <c r="D34" s="20">
        <v>61694.92999999999</v>
      </c>
      <c r="E34" s="21">
        <f>147847.18-10635.12</f>
        <v>137212.06</v>
      </c>
      <c r="F34" s="21">
        <v>127632.43</v>
      </c>
      <c r="G34" s="21">
        <v>146013.36</v>
      </c>
      <c r="H34" s="21">
        <f>+D34+E34-F34</f>
        <v>71274.56</v>
      </c>
      <c r="I34" s="22" t="s">
        <v>13</v>
      </c>
      <c r="K34" s="2">
        <f>51380.7+19910.56-16.7</f>
        <v>71274.56</v>
      </c>
    </row>
    <row r="35" spans="3:9" ht="13.5" customHeight="1" hidden="1" thickBot="1">
      <c r="C35" s="19" t="s">
        <v>14</v>
      </c>
      <c r="D35" s="20">
        <v>0</v>
      </c>
      <c r="E35" s="23"/>
      <c r="F35" s="23"/>
      <c r="G35" s="21"/>
      <c r="H35" s="21">
        <f>+D35+E35-F35</f>
        <v>0</v>
      </c>
      <c r="I35" s="24"/>
    </row>
    <row r="36" spans="3:11" ht="13.5" customHeight="1" thickBot="1">
      <c r="C36" s="19" t="s">
        <v>15</v>
      </c>
      <c r="D36" s="20">
        <v>4813.779999999999</v>
      </c>
      <c r="E36" s="23">
        <v>50244.95</v>
      </c>
      <c r="F36" s="23">
        <v>47704.25</v>
      </c>
      <c r="G36" s="21">
        <f>+E36</f>
        <v>50244.95</v>
      </c>
      <c r="H36" s="21">
        <f>+D36+E36-F36</f>
        <v>7354.479999999996</v>
      </c>
      <c r="I36" s="24"/>
      <c r="K36" s="2">
        <f>7366.95-12.47</f>
        <v>7354.48</v>
      </c>
    </row>
    <row r="37" spans="3:9" ht="13.5" customHeight="1" thickBot="1">
      <c r="C37" s="19" t="s">
        <v>16</v>
      </c>
      <c r="D37" s="20">
        <v>-933.7499999999977</v>
      </c>
      <c r="E37" s="23"/>
      <c r="F37" s="23"/>
      <c r="G37" s="21"/>
      <c r="H37" s="21">
        <f>+D37+E37-F37</f>
        <v>-933.7499999999977</v>
      </c>
      <c r="I37" s="24"/>
    </row>
    <row r="38" spans="3:9" ht="13.5" customHeight="1" thickBot="1">
      <c r="C38" s="19" t="s">
        <v>17</v>
      </c>
      <c r="D38" s="20">
        <v>215.71000000000004</v>
      </c>
      <c r="E38" s="23"/>
      <c r="F38" s="23"/>
      <c r="G38" s="21"/>
      <c r="H38" s="21">
        <f>+D38+E38-F38</f>
        <v>215.71000000000004</v>
      </c>
      <c r="I38" s="25"/>
    </row>
    <row r="39" spans="3:9" ht="13.5" customHeight="1" thickBot="1">
      <c r="C39" s="19" t="s">
        <v>18</v>
      </c>
      <c r="D39" s="26">
        <f>SUM(D34:D38)</f>
        <v>65790.67</v>
      </c>
      <c r="E39" s="26">
        <f>SUM(E34:E38)</f>
        <v>187457.01</v>
      </c>
      <c r="F39" s="26">
        <f>SUM(F34:F38)</f>
        <v>175336.68</v>
      </c>
      <c r="G39" s="26">
        <f>SUM(G34:G38)</f>
        <v>196258.31</v>
      </c>
      <c r="H39" s="26">
        <f>SUM(H34:H38)</f>
        <v>77911</v>
      </c>
      <c r="I39" s="27"/>
    </row>
    <row r="40" spans="3:9" ht="13.5" customHeight="1" thickBot="1">
      <c r="C40" s="17" t="s">
        <v>19</v>
      </c>
      <c r="D40" s="17"/>
      <c r="E40" s="17"/>
      <c r="F40" s="17"/>
      <c r="G40" s="17"/>
      <c r="H40" s="17"/>
      <c r="I40" s="17"/>
    </row>
    <row r="41" spans="3:9" ht="50.25" customHeight="1" thickBot="1">
      <c r="C41" s="13" t="s">
        <v>4</v>
      </c>
      <c r="D41" s="14" t="s">
        <v>5</v>
      </c>
      <c r="E41" s="15" t="s">
        <v>6</v>
      </c>
      <c r="F41" s="15" t="s">
        <v>7</v>
      </c>
      <c r="G41" s="15" t="s">
        <v>8</v>
      </c>
      <c r="H41" s="15" t="s">
        <v>9</v>
      </c>
      <c r="I41" s="28" t="s">
        <v>20</v>
      </c>
    </row>
    <row r="42" spans="3:11" ht="19.5" customHeight="1" thickBot="1">
      <c r="C42" s="13" t="s">
        <v>21</v>
      </c>
      <c r="D42" s="29">
        <v>29655.570000000036</v>
      </c>
      <c r="E42" s="30">
        <f>94297.8+1796.28+646.26</f>
        <v>96740.34</v>
      </c>
      <c r="F42" s="30">
        <f>508.97+1396.85+86565.49</f>
        <v>88471.31000000001</v>
      </c>
      <c r="G42" s="30">
        <f>+E42</f>
        <v>96740.34</v>
      </c>
      <c r="H42" s="30">
        <f>+D42+E42-F42</f>
        <v>37924.60000000002</v>
      </c>
      <c r="I42" s="31" t="s">
        <v>22</v>
      </c>
      <c r="J42" s="32">
        <f>12.07+34.04+29609.46-D42</f>
        <v>-3.637978807091713E-11</v>
      </c>
      <c r="K42" s="32">
        <f>149.46-0.1+433.79-0.32+37348.77-7-H42</f>
        <v>0</v>
      </c>
    </row>
    <row r="43" spans="3:10" ht="17.25" customHeight="1" thickBot="1">
      <c r="C43" s="19" t="s">
        <v>23</v>
      </c>
      <c r="D43" s="20">
        <v>6987.380000000001</v>
      </c>
      <c r="E43" s="21">
        <v>22539.12</v>
      </c>
      <c r="F43" s="21">
        <v>20015.66</v>
      </c>
      <c r="G43" s="30">
        <v>26.49</v>
      </c>
      <c r="H43" s="30">
        <f aca="true" t="shared" si="0" ref="H43:H49">+D43+E43-F43</f>
        <v>9510.84</v>
      </c>
      <c r="I43" s="33"/>
      <c r="J43" s="2">
        <f>9512.53-1.69</f>
        <v>9510.84</v>
      </c>
    </row>
    <row r="44" spans="3:9" ht="13.5" customHeight="1" thickBot="1">
      <c r="C44" s="34" t="s">
        <v>24</v>
      </c>
      <c r="D44" s="35">
        <v>1443.9900000000014</v>
      </c>
      <c r="E44" s="21"/>
      <c r="F44" s="21">
        <v>127.47</v>
      </c>
      <c r="G44" s="30"/>
      <c r="H44" s="30">
        <f t="shared" si="0"/>
        <v>1316.5200000000013</v>
      </c>
      <c r="I44" s="36"/>
    </row>
    <row r="45" spans="3:9" ht="12.75" customHeight="1" hidden="1" thickBot="1">
      <c r="C45" s="19" t="s">
        <v>25</v>
      </c>
      <c r="D45" s="20">
        <v>0</v>
      </c>
      <c r="E45" s="21"/>
      <c r="F45" s="21"/>
      <c r="G45" s="30"/>
      <c r="H45" s="30">
        <f t="shared" si="0"/>
        <v>0</v>
      </c>
      <c r="I45" s="36" t="s">
        <v>26</v>
      </c>
    </row>
    <row r="46" spans="3:11" ht="28.5" customHeight="1" thickBot="1">
      <c r="C46" s="19" t="s">
        <v>27</v>
      </c>
      <c r="D46" s="20">
        <v>5639.009999999998</v>
      </c>
      <c r="E46" s="21">
        <f>5746.86+18777.62</f>
        <v>24524.48</v>
      </c>
      <c r="F46" s="21">
        <f>15526.84+6080.52</f>
        <v>21607.36</v>
      </c>
      <c r="G46" s="30">
        <v>39026.74</v>
      </c>
      <c r="H46" s="30">
        <f t="shared" si="0"/>
        <v>8556.129999999997</v>
      </c>
      <c r="I46" s="37" t="s">
        <v>28</v>
      </c>
      <c r="J46" s="2">
        <f>3001.43+2637.58</f>
        <v>5639.01</v>
      </c>
      <c r="K46" s="2">
        <f>2667.77+3252.61+2637.58-1.83</f>
        <v>8556.13</v>
      </c>
    </row>
    <row r="47" spans="3:9" ht="13.5" customHeight="1" hidden="1" thickBot="1">
      <c r="C47" s="19" t="s">
        <v>29</v>
      </c>
      <c r="D47" s="20">
        <v>0</v>
      </c>
      <c r="E47" s="38"/>
      <c r="F47" s="38"/>
      <c r="G47" s="30"/>
      <c r="H47" s="30">
        <f t="shared" si="0"/>
        <v>0</v>
      </c>
      <c r="I47" s="37" t="s">
        <v>30</v>
      </c>
    </row>
    <row r="48" spans="3:10" ht="13.5" customHeight="1" thickBot="1">
      <c r="C48" s="34" t="s">
        <v>31</v>
      </c>
      <c r="D48" s="20">
        <v>4206.360000000001</v>
      </c>
      <c r="E48" s="38">
        <v>10088.97</v>
      </c>
      <c r="F48" s="38">
        <v>9088.97</v>
      </c>
      <c r="G48" s="30">
        <f>+E48</f>
        <v>10088.97</v>
      </c>
      <c r="H48" s="30">
        <f t="shared" si="0"/>
        <v>5206.360000000001</v>
      </c>
      <c r="I48" s="37"/>
      <c r="J48" s="2">
        <f>5207.16-0.8</f>
        <v>5206.36</v>
      </c>
    </row>
    <row r="49" spans="3:9" ht="13.5" customHeight="1" thickBot="1">
      <c r="C49" s="19" t="s">
        <v>32</v>
      </c>
      <c r="D49" s="20">
        <v>1564.4500000000007</v>
      </c>
      <c r="E49" s="23">
        <v>5037.2</v>
      </c>
      <c r="F49" s="23">
        <v>4474.63</v>
      </c>
      <c r="G49" s="30">
        <f>+E49</f>
        <v>5037.2</v>
      </c>
      <c r="H49" s="30">
        <f t="shared" si="0"/>
        <v>2127.0200000000004</v>
      </c>
      <c r="I49" s="37" t="s">
        <v>33</v>
      </c>
    </row>
    <row r="50" spans="3:9" s="40" customFormat="1" ht="13.5" customHeight="1" thickBot="1">
      <c r="C50" s="19" t="s">
        <v>18</v>
      </c>
      <c r="D50" s="26">
        <f>SUM(D42:D49)</f>
        <v>49496.76000000004</v>
      </c>
      <c r="E50" s="26">
        <f>SUM(E42:E49)</f>
        <v>158930.11000000002</v>
      </c>
      <c r="F50" s="26">
        <f>SUM(F42:F49)</f>
        <v>143785.40000000002</v>
      </c>
      <c r="G50" s="26">
        <f>SUM(G42:G49)</f>
        <v>150919.74000000002</v>
      </c>
      <c r="H50" s="26">
        <f>SUM(H42:H49)</f>
        <v>64641.470000000016</v>
      </c>
      <c r="I50" s="39"/>
    </row>
    <row r="51" spans="3:8" ht="18" customHeight="1">
      <c r="C51" s="41" t="s">
        <v>34</v>
      </c>
      <c r="D51" s="41"/>
      <c r="E51" s="41"/>
      <c r="F51" s="41"/>
      <c r="G51" s="41"/>
      <c r="H51" s="42">
        <f>+H39+H50</f>
        <v>142552.47000000003</v>
      </c>
    </row>
    <row r="52" spans="3:4" ht="15">
      <c r="C52" s="43" t="s">
        <v>35</v>
      </c>
      <c r="D52" s="43"/>
    </row>
    <row r="53" spans="3:9" ht="26.25" customHeight="1">
      <c r="C53" s="44" t="s">
        <v>36</v>
      </c>
      <c r="D53" s="45"/>
      <c r="E53" s="8"/>
      <c r="F53" s="8"/>
      <c r="G53" s="8"/>
      <c r="H53" s="8"/>
      <c r="I53" s="8"/>
    </row>
    <row r="54" ht="12.75" hidden="1"/>
    <row r="55" spans="4:6" ht="12.75">
      <c r="D55" s="46"/>
      <c r="E55" s="46"/>
      <c r="F55" s="46"/>
    </row>
  </sheetData>
  <sheetProtection/>
  <mergeCells count="8">
    <mergeCell ref="C40:I40"/>
    <mergeCell ref="I42:I43"/>
    <mergeCell ref="C28:I28"/>
    <mergeCell ref="C29:I29"/>
    <mergeCell ref="C30:I30"/>
    <mergeCell ref="C31:I31"/>
    <mergeCell ref="C33:I33"/>
    <mergeCell ref="I34:I3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1"/>
  <sheetViews>
    <sheetView tabSelected="1" zoomScaleSheetLayoutView="120" zoomScalePageLayoutView="0" workbookViewId="0" topLeftCell="A13">
      <selection activeCell="G16" sqref="G16"/>
    </sheetView>
  </sheetViews>
  <sheetFormatPr defaultColWidth="9.00390625" defaultRowHeight="12.75"/>
  <cols>
    <col min="1" max="1" width="4.625" style="48" customWidth="1"/>
    <col min="2" max="2" width="12.375" style="48" customWidth="1"/>
    <col min="3" max="3" width="13.25390625" style="48" hidden="1" customWidth="1"/>
    <col min="4" max="4" width="12.125" style="48" customWidth="1"/>
    <col min="5" max="5" width="13.625" style="48" customWidth="1"/>
    <col min="6" max="6" width="13.25390625" style="48" customWidth="1"/>
    <col min="7" max="7" width="14.25390625" style="48" customWidth="1"/>
    <col min="8" max="8" width="15.125" style="48" customWidth="1"/>
    <col min="9" max="9" width="13.75390625" style="48" customWidth="1"/>
    <col min="10" max="16384" width="9.125" style="48" customWidth="1"/>
  </cols>
  <sheetData>
    <row r="13" spans="1:9" ht="15">
      <c r="A13" s="47" t="s">
        <v>37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7" t="s">
        <v>38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47" t="s">
        <v>39</v>
      </c>
      <c r="B15" s="47"/>
      <c r="C15" s="47"/>
      <c r="D15" s="47"/>
      <c r="E15" s="47"/>
      <c r="F15" s="47"/>
      <c r="G15" s="47"/>
      <c r="H15" s="47"/>
      <c r="I15" s="47"/>
    </row>
    <row r="16" spans="1:9" ht="60">
      <c r="A16" s="49" t="s">
        <v>40</v>
      </c>
      <c r="B16" s="49" t="s">
        <v>41</v>
      </c>
      <c r="C16" s="49" t="s">
        <v>42</v>
      </c>
      <c r="D16" s="49" t="s">
        <v>43</v>
      </c>
      <c r="E16" s="49" t="s">
        <v>44</v>
      </c>
      <c r="F16" s="50" t="s">
        <v>45</v>
      </c>
      <c r="G16" s="50" t="s">
        <v>46</v>
      </c>
      <c r="H16" s="49" t="s">
        <v>47</v>
      </c>
      <c r="I16" s="49" t="s">
        <v>48</v>
      </c>
    </row>
    <row r="17" spans="1:9" ht="15">
      <c r="A17" s="51" t="s">
        <v>49</v>
      </c>
      <c r="B17" s="52">
        <v>7.95242</v>
      </c>
      <c r="C17" s="52"/>
      <c r="D17" s="52">
        <v>22.53912</v>
      </c>
      <c r="E17" s="52">
        <v>20.01566</v>
      </c>
      <c r="F17" s="52">
        <v>0</v>
      </c>
      <c r="G17" s="52">
        <f>26.49/1000</f>
        <v>0.02649</v>
      </c>
      <c r="H17" s="52">
        <v>9.51084</v>
      </c>
      <c r="I17" s="52">
        <f>B17+D17+F17-G17</f>
        <v>30.46505</v>
      </c>
    </row>
    <row r="19" ht="15">
      <c r="A19" s="48" t="s">
        <v>50</v>
      </c>
    </row>
    <row r="20" ht="15">
      <c r="A20" s="48" t="s">
        <v>51</v>
      </c>
    </row>
    <row r="21" s="54" customFormat="1" ht="15">
      <c r="A21" s="53" t="s">
        <v>52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2017-04-23T19:17:47Z</dcterms:created>
  <dcterms:modified xsi:type="dcterms:W3CDTF">2017-04-23T19:18:25Z</dcterms:modified>
  <cp:category/>
  <cp:version/>
  <cp:contentType/>
  <cp:contentStatus/>
</cp:coreProperties>
</file>