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<sst xmlns="http://schemas.openxmlformats.org/spreadsheetml/2006/main" count="60" uniqueCount="53">
  <si>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</si>
  <si>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</si>
  <si>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</si>
  <si>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Березовая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</si>
  <si>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</si>
  <si>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</si>
  <si>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</si>
  <si>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</si>
  <si>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</si>
  <si>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</si>
  <si>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</si>
  <si>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</si>
  <si>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</si>
  <si>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</si>
  <si>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</si>
  <si>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</si>
  <si>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</si>
  <si>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</si>
  <si>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</si>
  <si>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</si>
  <si>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</si>
  <si>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</si>
  <si>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</si>
  <si>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</si>
  <si>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</si>
  <si>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</si>
  <si>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</si>
  <si>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</si>
  <si>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</si>
  <si>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</si>
  <si>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</si>
  <si>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</si>
  <si>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</si>
  <si>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</si>
  <si>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</si>
  <si>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</si>
  <si>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</si>
  <si>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</si>
  <si>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</si>
  <si>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9 по ул. Березовая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</si>
  <si>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</si>
  <si>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</si>
  <si>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</si>
  <si>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</si>
  <si>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</si>
  <si>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</si>
  <si>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</si>
  <si>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</si>
  <si>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</si>
  <si>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</si>
  <si>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,41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</si>
  <si>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смена стекол - 1.25т.р.</t>
  </si>
  <si>
    <t>прочее - 0,16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</si>
</sst>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2" fillId="0" borderId="0" xfId="52" applyAlignment="1">
      <alignment horizontal="center"/>
      <protection/>
    </xf>
    <xf numFmtId="0" fontId="32" fillId="0" borderId="0" xfId="52">
      <alignment/>
      <protection/>
    </xf>
    <xf numFmtId="0" fontId="32" fillId="0" borderId="20" xfId="52" applyBorder="1" applyAlignment="1">
      <alignment horizontal="center" vertical="center" wrapText="1"/>
      <protection/>
    </xf>
    <xf numFmtId="0" fontId="32" fillId="0" borderId="20" xfId="52" applyFont="1" applyBorder="1" applyAlignment="1">
      <alignment horizontal="center" vertical="center" wrapText="1"/>
      <protection/>
    </xf>
    <xf numFmtId="0" fontId="40" fillId="0" borderId="20" xfId="52" applyFont="1" applyBorder="1" applyAlignment="1">
      <alignment horizontal="center" vertical="center"/>
      <protection/>
    </xf>
    <xf numFmtId="2" fontId="40" fillId="0" borderId="2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zoomScalePageLayoutView="0" workbookViewId="0" topLeftCell="C28">
      <selection activeCell="E39" sqref="E3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375" style="41" customWidth="1"/>
    <col min="4" max="4" width="12.875" style="41" customWidth="1"/>
    <col min="5" max="5" width="11.25390625" style="41" customWidth="1"/>
    <col min="6" max="6" width="12.125" style="41" customWidth="1"/>
    <col min="7" max="7" width="11.875" style="41" customWidth="1"/>
    <col min="8" max="8" width="12.75390625" style="41" customWidth="1"/>
    <col min="9" max="9" width="23.875" style="41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26.2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4.25">
      <c r="C26" s="9" t="s">
        <v>1</v>
      </c>
      <c r="D26" s="9"/>
      <c r="E26" s="9"/>
      <c r="F26" s="9"/>
      <c r="G26" s="9"/>
      <c r="H26" s="9"/>
      <c r="I26" s="9"/>
    </row>
    <row r="27" spans="3:9" ht="12.75">
      <c r="C27" s="10" t="s">
        <v>2</v>
      </c>
      <c r="D27" s="10"/>
      <c r="E27" s="10"/>
      <c r="F27" s="10"/>
      <c r="G27" s="10"/>
      <c r="H27" s="10"/>
      <c r="I27" s="10"/>
    </row>
    <row r="28" spans="3:9" ht="12.75">
      <c r="C28" s="10" t="s">
        <v>3</v>
      </c>
      <c r="D28" s="10"/>
      <c r="E28" s="10"/>
      <c r="F28" s="10"/>
      <c r="G28" s="10"/>
      <c r="H28" s="10"/>
      <c r="I28" s="10"/>
    </row>
    <row r="29" spans="3:9" ht="13.5" thickBot="1">
      <c r="C29" s="11"/>
      <c r="D29" s="11"/>
      <c r="E29" s="11"/>
      <c r="F29" s="11"/>
      <c r="G29" s="11"/>
      <c r="H29" s="11"/>
      <c r="I29" s="11"/>
    </row>
    <row r="30" spans="3:9" ht="50.25" customHeight="1" thickBot="1">
      <c r="C30" s="12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3" t="s">
        <v>10</v>
      </c>
    </row>
    <row r="31" spans="3:9" ht="13.5" customHeight="1" thickBot="1">
      <c r="C31" s="15" t="s">
        <v>11</v>
      </c>
      <c r="D31" s="16"/>
      <c r="E31" s="16"/>
      <c r="F31" s="16"/>
      <c r="G31" s="16"/>
      <c r="H31" s="16"/>
      <c r="I31" s="17"/>
    </row>
    <row r="32" spans="3:11" ht="13.5" customHeight="1" thickBot="1">
      <c r="C32" s="18" t="s">
        <v>12</v>
      </c>
      <c r="D32" s="19">
        <v>93926.44999999992</v>
      </c>
      <c r="E32" s="20">
        <v>156694.84</v>
      </c>
      <c r="F32" s="20">
        <f>28340.26+134327.38</f>
        <v>162667.64</v>
      </c>
      <c r="G32" s="20">
        <v>155408.65</v>
      </c>
      <c r="H32" s="20">
        <f>+D32+E32-F32</f>
        <v>87953.6499999999</v>
      </c>
      <c r="I32" s="21" t="s">
        <v>13</v>
      </c>
      <c r="K32" s="2">
        <f>49564.33+38389.32</f>
        <v>87953.65</v>
      </c>
    </row>
    <row r="33" spans="3:9" ht="13.5" customHeight="1" hidden="1" thickBot="1">
      <c r="C33" s="18" t="s">
        <v>14</v>
      </c>
      <c r="D33" s="19">
        <v>0</v>
      </c>
      <c r="E33" s="22"/>
      <c r="F33" s="22"/>
      <c r="G33" s="20"/>
      <c r="H33" s="20">
        <f>+D33+E33-F33</f>
        <v>0</v>
      </c>
      <c r="I33" s="23"/>
    </row>
    <row r="34" spans="3:11" ht="13.5" customHeight="1" thickBot="1">
      <c r="C34" s="18" t="s">
        <v>15</v>
      </c>
      <c r="D34" s="19">
        <v>38657.93</v>
      </c>
      <c r="E34" s="22">
        <f>72953.74-659.13</f>
        <v>72294.61</v>
      </c>
      <c r="F34" s="22">
        <v>70251.41</v>
      </c>
      <c r="G34" s="20">
        <f>+E34</f>
        <v>72294.61</v>
      </c>
      <c r="H34" s="20">
        <f>+D34+E34-F34</f>
        <v>40701.130000000005</v>
      </c>
      <c r="I34" s="23"/>
      <c r="K34" s="2">
        <f>41144.05-442.92</f>
        <v>40701.130000000005</v>
      </c>
    </row>
    <row r="35" spans="3:9" ht="13.5" customHeight="1" thickBot="1">
      <c r="C35" s="18" t="s">
        <v>16</v>
      </c>
      <c r="D35" s="19">
        <v>-2092.7099999999973</v>
      </c>
      <c r="E35" s="22"/>
      <c r="F35" s="22"/>
      <c r="G35" s="20"/>
      <c r="H35" s="20">
        <f>+D35+E35-F35</f>
        <v>-2092.7099999999973</v>
      </c>
      <c r="I35" s="23"/>
    </row>
    <row r="36" spans="3:9" ht="13.5" customHeight="1" thickBot="1">
      <c r="C36" s="18" t="s">
        <v>17</v>
      </c>
      <c r="D36" s="19">
        <v>490.54999999999984</v>
      </c>
      <c r="E36" s="22"/>
      <c r="F36" s="22">
        <v>232.65</v>
      </c>
      <c r="G36" s="20"/>
      <c r="H36" s="20">
        <f>+D36+E36-F36</f>
        <v>257.89999999999986</v>
      </c>
      <c r="I36" s="24"/>
    </row>
    <row r="37" spans="3:9" ht="13.5" customHeight="1" thickBot="1">
      <c r="C37" s="18" t="s">
        <v>18</v>
      </c>
      <c r="D37" s="25">
        <f>SUM(D32:D36)</f>
        <v>130982.21999999993</v>
      </c>
      <c r="E37" s="25">
        <f>SUM(E32:E36)</f>
        <v>228989.45</v>
      </c>
      <c r="F37" s="25">
        <f>SUM(F32:F36)</f>
        <v>233151.7</v>
      </c>
      <c r="G37" s="25">
        <f>SUM(G32:G36)</f>
        <v>227703.26</v>
      </c>
      <c r="H37" s="25">
        <f>SUM(H32:H36)</f>
        <v>126819.96999999991</v>
      </c>
      <c r="I37" s="26"/>
    </row>
    <row r="38" spans="3:9" ht="13.5" customHeight="1" thickBot="1">
      <c r="C38" s="16" t="s">
        <v>19</v>
      </c>
      <c r="D38" s="16"/>
      <c r="E38" s="16"/>
      <c r="F38" s="16"/>
      <c r="G38" s="16"/>
      <c r="H38" s="16"/>
      <c r="I38" s="16"/>
    </row>
    <row r="39" spans="3:9" ht="48.75" customHeight="1" thickBot="1">
      <c r="C39" s="12" t="s">
        <v>4</v>
      </c>
      <c r="D39" s="13" t="s">
        <v>5</v>
      </c>
      <c r="E39" s="14" t="s">
        <v>6</v>
      </c>
      <c r="F39" s="14" t="s">
        <v>7</v>
      </c>
      <c r="G39" s="14" t="s">
        <v>8</v>
      </c>
      <c r="H39" s="14" t="s">
        <v>9</v>
      </c>
      <c r="I39" s="27" t="s">
        <v>20</v>
      </c>
    </row>
    <row r="40" spans="3:11" ht="18.75" customHeight="1" thickBot="1">
      <c r="C40" s="12" t="s">
        <v>21</v>
      </c>
      <c r="D40" s="28">
        <v>47985.89</v>
      </c>
      <c r="E40" s="29">
        <f>300.57+737.27+94598.28</f>
        <v>95636.12</v>
      </c>
      <c r="F40" s="29">
        <f>175.43+377.89+94638.83</f>
        <v>95192.15000000001</v>
      </c>
      <c r="G40" s="29">
        <f>+E40</f>
        <v>95636.12</v>
      </c>
      <c r="H40" s="29">
        <f>+D40+E40-F40</f>
        <v>48429.86</v>
      </c>
      <c r="I40" s="30" t="s">
        <v>22</v>
      </c>
      <c r="J40" s="31">
        <f>12.16+20.96+47952.77-D40</f>
        <v>0</v>
      </c>
      <c r="K40" s="31">
        <f>137.3+380.34+49405.44-1493.22-H40</f>
        <v>0</v>
      </c>
    </row>
    <row r="41" spans="3:10" ht="19.5" customHeight="1" thickBot="1">
      <c r="C41" s="18" t="s">
        <v>23</v>
      </c>
      <c r="D41" s="19">
        <v>11297.719999999998</v>
      </c>
      <c r="E41" s="20">
        <v>22610.92</v>
      </c>
      <c r="F41" s="20">
        <v>22517.27</v>
      </c>
      <c r="G41" s="29">
        <v>1414.02</v>
      </c>
      <c r="H41" s="29">
        <f aca="true" t="shared" si="0" ref="H41:H47">+D41+E41-F41</f>
        <v>11391.369999999999</v>
      </c>
      <c r="I41" s="32"/>
      <c r="J41" s="2">
        <f>11750.82-359.45</f>
        <v>11391.369999999999</v>
      </c>
    </row>
    <row r="42" spans="3:9" ht="13.5" customHeight="1" thickBot="1">
      <c r="C42" s="33" t="s">
        <v>24</v>
      </c>
      <c r="D42" s="34">
        <v>910.3199999999974</v>
      </c>
      <c r="E42" s="20"/>
      <c r="F42" s="20">
        <v>455.96</v>
      </c>
      <c r="G42" s="29"/>
      <c r="H42" s="29">
        <f t="shared" si="0"/>
        <v>454.35999999999746</v>
      </c>
      <c r="I42" s="35"/>
    </row>
    <row r="43" spans="3:9" ht="12.75" customHeight="1" hidden="1" thickBot="1">
      <c r="C43" s="18" t="s">
        <v>25</v>
      </c>
      <c r="D43" s="19">
        <v>0</v>
      </c>
      <c r="E43" s="20"/>
      <c r="F43" s="20"/>
      <c r="G43" s="29"/>
      <c r="H43" s="29">
        <f t="shared" si="0"/>
        <v>0</v>
      </c>
      <c r="I43" s="35" t="s">
        <v>26</v>
      </c>
    </row>
    <row r="44" spans="3:11" ht="26.25" customHeight="1" thickBot="1">
      <c r="C44" s="18" t="s">
        <v>27</v>
      </c>
      <c r="D44" s="19">
        <v>12315.030000000002</v>
      </c>
      <c r="E44" s="20">
        <f>5765.16+18837.48</f>
        <v>24602.64</v>
      </c>
      <c r="F44" s="20">
        <f>9381.34+1951.29+13178.75</f>
        <v>24511.38</v>
      </c>
      <c r="G44" s="29">
        <v>39151.07</v>
      </c>
      <c r="H44" s="29">
        <f t="shared" si="0"/>
        <v>12406.289999999997</v>
      </c>
      <c r="I44" s="36" t="s">
        <v>28</v>
      </c>
      <c r="J44" s="2">
        <f>6979.86+5335.17</f>
        <v>12315.029999999999</v>
      </c>
      <c r="K44" s="2">
        <f>3363.88+3383.88+6049.88-391.15</f>
        <v>12406.49</v>
      </c>
    </row>
    <row r="45" spans="3:9" ht="13.5" customHeight="1" hidden="1" thickBot="1">
      <c r="C45" s="18" t="s">
        <v>29</v>
      </c>
      <c r="D45" s="19">
        <v>0</v>
      </c>
      <c r="E45" s="37"/>
      <c r="F45" s="37"/>
      <c r="G45" s="29"/>
      <c r="H45" s="29">
        <f t="shared" si="0"/>
        <v>0</v>
      </c>
      <c r="I45" s="36" t="s">
        <v>30</v>
      </c>
    </row>
    <row r="46" spans="3:9" ht="13.5" customHeight="1" thickBot="1">
      <c r="C46" s="33" t="s">
        <v>31</v>
      </c>
      <c r="D46" s="19">
        <v>6242.860000000001</v>
      </c>
      <c r="E46" s="37">
        <v>11306.72</v>
      </c>
      <c r="F46" s="37">
        <v>11342.44</v>
      </c>
      <c r="G46" s="29">
        <f>+E46</f>
        <v>11306.72</v>
      </c>
      <c r="H46" s="29">
        <f t="shared" si="0"/>
        <v>6207.140000000001</v>
      </c>
      <c r="I46" s="36"/>
    </row>
    <row r="47" spans="3:10" ht="13.5" customHeight="1" thickBot="1">
      <c r="C47" s="18" t="s">
        <v>32</v>
      </c>
      <c r="D47" s="19">
        <v>2532.7599999999984</v>
      </c>
      <c r="E47" s="22">
        <v>5053.2</v>
      </c>
      <c r="F47" s="22">
        <v>5037.25</v>
      </c>
      <c r="G47" s="29">
        <f>+E47</f>
        <v>5053.2</v>
      </c>
      <c r="H47" s="29">
        <f t="shared" si="0"/>
        <v>2548.709999999998</v>
      </c>
      <c r="I47" s="36" t="s">
        <v>33</v>
      </c>
      <c r="J47" s="2">
        <f>2628.91-80.2</f>
        <v>2548.71</v>
      </c>
    </row>
    <row r="48" spans="3:9" ht="13.5" customHeight="1" thickBot="1">
      <c r="C48" s="18" t="s">
        <v>18</v>
      </c>
      <c r="D48" s="25">
        <f>SUM(D40:D47)</f>
        <v>81284.58</v>
      </c>
      <c r="E48" s="25">
        <f>SUM(E40:E47)</f>
        <v>159209.6</v>
      </c>
      <c r="F48" s="25">
        <f>SUM(F40:F47)</f>
        <v>159056.45</v>
      </c>
      <c r="G48" s="25">
        <f>SUM(G40:G47)</f>
        <v>152561.13</v>
      </c>
      <c r="H48" s="25">
        <f>SUM(H40:H47)</f>
        <v>81437.72999999998</v>
      </c>
      <c r="I48" s="38"/>
    </row>
    <row r="49" spans="3:8" ht="17.25" customHeight="1">
      <c r="C49" s="39" t="s">
        <v>34</v>
      </c>
      <c r="D49" s="39"/>
      <c r="E49" s="39"/>
      <c r="F49" s="39"/>
      <c r="G49" s="39"/>
      <c r="H49" s="40">
        <f>+H37+H48</f>
        <v>208257.6999999999</v>
      </c>
    </row>
    <row r="50" spans="3:4" ht="15">
      <c r="C50" s="42" t="s">
        <v>35</v>
      </c>
      <c r="D50" s="42"/>
    </row>
    <row r="51" ht="26.25" customHeight="1">
      <c r="C51" s="43" t="s">
        <v>36</v>
      </c>
    </row>
    <row r="52" ht="12.75" hidden="1">
      <c r="C52" s="43"/>
    </row>
    <row r="53" ht="12.75">
      <c r="C53" s="43"/>
    </row>
    <row r="54" spans="3:6" ht="12.75">
      <c r="C54" s="43"/>
      <c r="D54" s="44"/>
      <c r="E54" s="44"/>
      <c r="F54" s="44"/>
    </row>
    <row r="55" ht="12.75">
      <c r="C55" s="43"/>
    </row>
  </sheetData>
  <sheetProtection/>
  <mergeCells count="8">
    <mergeCell ref="C38:I38"/>
    <mergeCell ref="I40:I41"/>
    <mergeCell ref="C26:I26"/>
    <mergeCell ref="C27:I27"/>
    <mergeCell ref="C28:I28"/>
    <mergeCell ref="C29:I29"/>
    <mergeCell ref="C31:I31"/>
    <mergeCell ref="I32:I3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2"/>
  <sheetViews>
    <sheetView tabSelected="1" zoomScaleSheetLayoutView="120" zoomScalePageLayoutView="0" workbookViewId="0" topLeftCell="A10">
      <selection activeCell="A16" sqref="A16:I16"/>
    </sheetView>
  </sheetViews>
  <sheetFormatPr defaultColWidth="9.00390625" defaultRowHeight="12.75"/>
  <cols>
    <col min="1" max="1" width="4.625" style="46" customWidth="1"/>
    <col min="2" max="2" width="12.375" style="46" customWidth="1"/>
    <col min="3" max="3" width="13.25390625" style="46" hidden="1" customWidth="1"/>
    <col min="4" max="4" width="12.125" style="46" customWidth="1"/>
    <col min="5" max="5" width="13.625" style="46" customWidth="1"/>
    <col min="6" max="6" width="13.25390625" style="46" customWidth="1"/>
    <col min="7" max="7" width="14.25390625" style="46" customWidth="1"/>
    <col min="8" max="8" width="15.125" style="46" customWidth="1"/>
    <col min="9" max="9" width="13.875" style="46" customWidth="1"/>
    <col min="10" max="16384" width="9.125" style="46" customWidth="1"/>
  </cols>
  <sheetData>
    <row r="14" spans="1:9" ht="15">
      <c r="A14" s="45" t="s">
        <v>37</v>
      </c>
      <c r="B14" s="45"/>
      <c r="C14" s="45"/>
      <c r="D14" s="45"/>
      <c r="E14" s="45"/>
      <c r="F14" s="45"/>
      <c r="G14" s="45"/>
      <c r="H14" s="45"/>
      <c r="I14" s="45"/>
    </row>
    <row r="15" spans="1:9" ht="15">
      <c r="A15" s="45" t="s">
        <v>38</v>
      </c>
      <c r="B15" s="45"/>
      <c r="C15" s="45"/>
      <c r="D15" s="45"/>
      <c r="E15" s="45"/>
      <c r="F15" s="45"/>
      <c r="G15" s="45"/>
      <c r="H15" s="45"/>
      <c r="I15" s="45"/>
    </row>
    <row r="16" spans="1:9" ht="15">
      <c r="A16" s="45" t="s">
        <v>39</v>
      </c>
      <c r="B16" s="45"/>
      <c r="C16" s="45"/>
      <c r="D16" s="45"/>
      <c r="E16" s="45"/>
      <c r="F16" s="45"/>
      <c r="G16" s="45"/>
      <c r="H16" s="45"/>
      <c r="I16" s="45"/>
    </row>
    <row r="17" spans="1:9" ht="60">
      <c r="A17" s="47" t="s">
        <v>40</v>
      </c>
      <c r="B17" s="47" t="s">
        <v>41</v>
      </c>
      <c r="C17" s="47" t="s">
        <v>42</v>
      </c>
      <c r="D17" s="47" t="s">
        <v>43</v>
      </c>
      <c r="E17" s="47" t="s">
        <v>44</v>
      </c>
      <c r="F17" s="48" t="s">
        <v>45</v>
      </c>
      <c r="G17" s="48" t="s">
        <v>46</v>
      </c>
      <c r="H17" s="47" t="s">
        <v>47</v>
      </c>
      <c r="I17" s="47" t="s">
        <v>48</v>
      </c>
    </row>
    <row r="18" spans="1:9" ht="15">
      <c r="A18" s="49" t="s">
        <v>49</v>
      </c>
      <c r="B18" s="50">
        <v>-219.15721</v>
      </c>
      <c r="C18" s="50"/>
      <c r="D18" s="50">
        <v>22.61092</v>
      </c>
      <c r="E18" s="50">
        <v>22.51727</v>
      </c>
      <c r="F18" s="50">
        <v>0</v>
      </c>
      <c r="G18" s="50">
        <v>1.41402</v>
      </c>
      <c r="H18" s="50">
        <v>11.39137</v>
      </c>
      <c r="I18" s="50">
        <f>B18+D18+F18-G18</f>
        <v>-197.96031</v>
      </c>
    </row>
    <row r="20" ht="15">
      <c r="A20" s="46" t="s">
        <v>50</v>
      </c>
    </row>
    <row r="21" ht="15">
      <c r="A21" s="46" t="s">
        <v>51</v>
      </c>
    </row>
    <row r="22" ht="15">
      <c r="A22" s="46" t="s">
        <v>52</v>
      </c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2017-04-23T19:18:37Z</dcterms:created>
  <dcterms:modified xsi:type="dcterms:W3CDTF">2017-04-23T19:19:12Z</dcterms:modified>
  <cp:category/>
  <cp:version/>
  <cp:contentType/>
  <cp:contentStatus/>
</cp:coreProperties>
</file>