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<sst xmlns="http://schemas.openxmlformats.org/spreadsheetml/2006/main" count="61" uniqueCount="54">
  <si>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</si>
  <si>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</si>
  <si>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</si>
  <si>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</si>
  <si>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</si>
  <si>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</si>
  <si>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</si>
  <si>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</si>
  <si>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</si>
  <si>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</si>
  <si>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</si>
  <si>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</si>
  <si>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</si>
  <si>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</si>
  <si>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</si>
  <si>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</si>
  <si>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</si>
  <si>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</si>
  <si>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</si>
  <si>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</si>
  <si>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</si>
  <si>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</si>
  <si>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</si>
  <si>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</si>
  <si>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</si>
  <si>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</si>
  <si>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</si>
  <si>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</si>
  <si>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</si>
  <si>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</si>
  <si>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</si>
  <si>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</si>
  <si>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</si>
  <si>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</si>
  <si>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</si>
  <si>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</si>
  <si>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</si>
  <si>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</si>
  <si>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</si>
  <si>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70 по мкр. Черная Речка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</si>
  <si>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</si>
  <si>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</si>
  <si>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</si>
  <si>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</si>
  <si>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</si>
  <si>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</si>
  <si>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</si>
  <si>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</si>
  <si>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</si>
  <si>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</si>
  <si>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,83 </t>
    </r>
    <r>
      <rPr>
        <sz val="10"/>
        <rFont val="Arial Cyr"/>
        <family val="0"/>
      </rPr>
      <t>тыс.рублей, в том числе:</t>
    </r>
  </si>
  <si>
    <t>работы по электрике  - 0,44 т.р.</t>
  </si>
  <si>
    <t>ремонт систем ХВС. ГВС - 1.18 т.р.</t>
  </si>
  <si>
    <t>прочее - 0,21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</si>
</sst>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Alignment="1">
      <alignment horizontal="center"/>
      <protection/>
    </xf>
    <xf numFmtId="0" fontId="32" fillId="0" borderId="0" xfId="52">
      <alignment/>
      <protection/>
    </xf>
    <xf numFmtId="0" fontId="32" fillId="0" borderId="20" xfId="52" applyBorder="1" applyAlignment="1">
      <alignment horizontal="center" vertical="center" wrapText="1"/>
      <protection/>
    </xf>
    <xf numFmtId="0" fontId="32" fillId="0" borderId="20" xfId="52" applyFont="1" applyBorder="1" applyAlignment="1">
      <alignment horizontal="center" vertical="center" wrapText="1"/>
      <protection/>
    </xf>
    <xf numFmtId="0" fontId="40" fillId="0" borderId="20" xfId="52" applyFont="1" applyFill="1" applyBorder="1" applyAlignment="1">
      <alignment horizontal="center" vertical="center"/>
      <protection/>
    </xf>
    <xf numFmtId="2" fontId="40" fillId="0" borderId="20" xfId="52" applyNumberFormat="1" applyFont="1" applyFill="1" applyBorder="1" applyAlignment="1">
      <alignment horizontal="center" vertical="center"/>
      <protection/>
    </xf>
    <xf numFmtId="0" fontId="32" fillId="0" borderId="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C33">
      <selection activeCell="F48" sqref="F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875" style="40" customWidth="1"/>
    <col min="4" max="4" width="13.25390625" style="40" customWidth="1"/>
    <col min="5" max="5" width="11.875" style="40" customWidth="1"/>
    <col min="6" max="6" width="13.25390625" style="40" customWidth="1"/>
    <col min="7" max="7" width="11.875" style="40" customWidth="1"/>
    <col min="8" max="8" width="13.375" style="40" customWidth="1"/>
    <col min="9" max="9" width="22.875" style="40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3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11" ht="13.5" customHeight="1" thickBot="1">
      <c r="C29" s="18" t="s">
        <v>12</v>
      </c>
      <c r="D29" s="19">
        <v>39819.110000000015</v>
      </c>
      <c r="E29" s="20">
        <v>191334.11</v>
      </c>
      <c r="F29" s="20">
        <f>175432.82+3256.79+1577.23+359.71</f>
        <v>180626.55000000002</v>
      </c>
      <c r="G29" s="20">
        <v>191215.6</v>
      </c>
      <c r="H29" s="20">
        <f>+D29+E29-F29</f>
        <v>50526.669999999984</v>
      </c>
      <c r="I29" s="21" t="s">
        <v>13</v>
      </c>
      <c r="K29" s="2">
        <f>33363.72+10762.22+5212.04+1188.69</f>
        <v>50526.670000000006</v>
      </c>
    </row>
    <row r="30" spans="3:11" ht="13.5" customHeight="1" thickBot="1">
      <c r="C30" s="18" t="s">
        <v>14</v>
      </c>
      <c r="D30" s="19">
        <v>-5964.779999999999</v>
      </c>
      <c r="E30" s="22">
        <f>72079.13-3845.86</f>
        <v>68233.27</v>
      </c>
      <c r="F30" s="22">
        <v>64809.17</v>
      </c>
      <c r="G30" s="20">
        <v>71321.74</v>
      </c>
      <c r="H30" s="20">
        <f>+D30+E30-F30</f>
        <v>-2540.679999999993</v>
      </c>
      <c r="I30" s="23"/>
      <c r="K30" s="2">
        <f>489.92-3030.6</f>
        <v>-2540.68</v>
      </c>
    </row>
    <row r="31" spans="3:11" ht="13.5" customHeight="1" thickBot="1">
      <c r="C31" s="18" t="s">
        <v>15</v>
      </c>
      <c r="D31" s="19">
        <v>3820.9400000000023</v>
      </c>
      <c r="E31" s="22">
        <f>52236.27-6519.64</f>
        <v>45716.63</v>
      </c>
      <c r="F31" s="22">
        <v>45429.67</v>
      </c>
      <c r="G31" s="20">
        <v>61342.43</v>
      </c>
      <c r="H31" s="20">
        <f>+D31+E31-F31</f>
        <v>4107.9000000000015</v>
      </c>
      <c r="I31" s="23"/>
      <c r="K31" s="24">
        <v>4107.9</v>
      </c>
    </row>
    <row r="32" spans="3:11" ht="13.5" customHeight="1" thickBot="1">
      <c r="C32" s="18" t="s">
        <v>16</v>
      </c>
      <c r="D32" s="19">
        <v>1171.8100000000013</v>
      </c>
      <c r="E32" s="22">
        <f>9938.03-423.54+18331.07-2088.97</f>
        <v>25756.589999999997</v>
      </c>
      <c r="F32" s="22">
        <f>9083.94+16134.5</f>
        <v>25218.440000000002</v>
      </c>
      <c r="G32" s="20">
        <v>31165.9</v>
      </c>
      <c r="H32" s="20">
        <f>+D32+E32-F32</f>
        <v>1709.9599999999955</v>
      </c>
      <c r="I32" s="23"/>
      <c r="K32" s="2">
        <f>219.28+1490.68</f>
        <v>1709.96</v>
      </c>
    </row>
    <row r="33" spans="3:11" ht="13.5" customHeight="1" thickBot="1">
      <c r="C33" s="18" t="s">
        <v>17</v>
      </c>
      <c r="D33" s="19">
        <v>-3533.42</v>
      </c>
      <c r="E33" s="22">
        <f>1355.44+2213.31</f>
        <v>3568.75</v>
      </c>
      <c r="F33" s="22">
        <f>1313.7+1280.75+26.98+1.85+0.81+12.48</f>
        <v>2636.5699999999997</v>
      </c>
      <c r="G33" s="20">
        <f>14814.79+4060.47-5000</f>
        <v>13875.260000000002</v>
      </c>
      <c r="H33" s="20">
        <f>+D33+E33-F33</f>
        <v>-2601.24</v>
      </c>
      <c r="I33" s="25"/>
      <c r="K33" s="2">
        <f>433.45+13.9-2233.73+89.16-954.05+6.12+41.25+2.66</f>
        <v>-2601.2400000000002</v>
      </c>
    </row>
    <row r="34" spans="3:9" ht="13.5" customHeight="1" thickBot="1">
      <c r="C34" s="18" t="s">
        <v>18</v>
      </c>
      <c r="D34" s="26">
        <f>SUM(D29:D33)</f>
        <v>35313.66000000002</v>
      </c>
      <c r="E34" s="26">
        <f>SUM(E29:E33)</f>
        <v>334609.35</v>
      </c>
      <c r="F34" s="26">
        <f>SUM(F29:F33)</f>
        <v>318720.4</v>
      </c>
      <c r="G34" s="26">
        <f>SUM(G29:G33)</f>
        <v>368920.93000000005</v>
      </c>
      <c r="H34" s="26">
        <f>SUM(H29:H33)</f>
        <v>51202.60999999999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56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11" ht="30.75" customHeight="1" thickBot="1">
      <c r="C37" s="12" t="s">
        <v>21</v>
      </c>
      <c r="D37" s="29">
        <v>28479.509999999995</v>
      </c>
      <c r="E37" s="30">
        <f>132039.04+816.1+2601.23</f>
        <v>135456.37000000002</v>
      </c>
      <c r="F37" s="30">
        <f>2226.22+125948.66+708.5</f>
        <v>128883.38</v>
      </c>
      <c r="G37" s="30">
        <f>+E37</f>
        <v>135456.37000000002</v>
      </c>
      <c r="H37" s="30">
        <f>+D37+E37-F37</f>
        <v>35052.5</v>
      </c>
      <c r="I37" s="31" t="s">
        <v>22</v>
      </c>
      <c r="J37" s="2">
        <f>11.8+28429.58+38.13</f>
        <v>28479.510000000002</v>
      </c>
      <c r="K37" s="24">
        <f>413.14+34519.96+119.4</f>
        <v>35052.5</v>
      </c>
    </row>
    <row r="38" spans="3:9" ht="14.25" customHeight="1" thickBot="1">
      <c r="C38" s="18" t="s">
        <v>23</v>
      </c>
      <c r="D38" s="19">
        <v>5849.260000000002</v>
      </c>
      <c r="E38" s="20">
        <v>27797.84</v>
      </c>
      <c r="F38" s="20">
        <v>26475.9</v>
      </c>
      <c r="G38" s="30">
        <v>1827.98</v>
      </c>
      <c r="H38" s="30">
        <f>+D38+E38-F38</f>
        <v>7171.200000000004</v>
      </c>
      <c r="I38" s="32"/>
    </row>
    <row r="39" spans="3:9" ht="13.5" customHeight="1" thickBot="1">
      <c r="C39" s="27" t="s">
        <v>24</v>
      </c>
      <c r="D39" s="33">
        <v>0</v>
      </c>
      <c r="E39" s="20"/>
      <c r="F39" s="20"/>
      <c r="G39" s="30"/>
      <c r="H39" s="30">
        <f>+D39+E39-F39</f>
        <v>0</v>
      </c>
      <c r="I39" s="34"/>
    </row>
    <row r="40" spans="3:9" ht="12.75" customHeight="1" hidden="1" thickBot="1">
      <c r="C40" s="18" t="s">
        <v>25</v>
      </c>
      <c r="D40" s="19">
        <v>0</v>
      </c>
      <c r="E40" s="20"/>
      <c r="F40" s="20"/>
      <c r="G40" s="30"/>
      <c r="H40" s="30">
        <f>+D40+E40-F40</f>
        <v>0</v>
      </c>
      <c r="I40" s="34" t="s">
        <v>26</v>
      </c>
    </row>
    <row r="41" spans="3:11" ht="30.75" customHeight="1" thickBot="1">
      <c r="C41" s="18" t="s">
        <v>27</v>
      </c>
      <c r="D41" s="19">
        <v>6406.730000000003</v>
      </c>
      <c r="E41" s="20">
        <f>7087.62+23158.38</f>
        <v>30246</v>
      </c>
      <c r="F41" s="20">
        <f>20555.6+7482.17+779.61</f>
        <v>28817.379999999997</v>
      </c>
      <c r="G41" s="30">
        <v>22690.19</v>
      </c>
      <c r="H41" s="30">
        <f>+D41+E41-F41</f>
        <v>7835.350000000006</v>
      </c>
      <c r="I41" s="35" t="s">
        <v>28</v>
      </c>
      <c r="J41" s="2">
        <f>3050.83+3355.9</f>
        <v>6406.73</v>
      </c>
      <c r="K41" s="2">
        <f>2576.29+2602.78+2656.28</f>
        <v>7835.35</v>
      </c>
    </row>
    <row r="42" spans="3:9" ht="13.5" customHeight="1" hidden="1" thickBot="1">
      <c r="C42" s="18" t="s">
        <v>29</v>
      </c>
      <c r="D42" s="36"/>
      <c r="E42" s="22"/>
      <c r="F42" s="22"/>
      <c r="G42" s="30"/>
      <c r="H42" s="22"/>
      <c r="I42" s="35" t="s">
        <v>30</v>
      </c>
    </row>
    <row r="43" spans="3:9" ht="13.5" customHeight="1" thickBot="1">
      <c r="C43" s="27" t="s">
        <v>31</v>
      </c>
      <c r="D43" s="19">
        <v>3718.3199999999997</v>
      </c>
      <c r="E43" s="22">
        <v>16172.42</v>
      </c>
      <c r="F43" s="22">
        <v>15578.55</v>
      </c>
      <c r="G43" s="30">
        <f>+E43</f>
        <v>16172.42</v>
      </c>
      <c r="H43" s="30">
        <f>+D43+E43-F43</f>
        <v>4312.189999999999</v>
      </c>
      <c r="I43" s="34"/>
    </row>
    <row r="44" spans="3:9" ht="13.5" customHeight="1" thickBot="1">
      <c r="C44" s="18" t="s">
        <v>32</v>
      </c>
      <c r="D44" s="19">
        <v>1339.0500000000002</v>
      </c>
      <c r="E44" s="22">
        <v>6344.2</v>
      </c>
      <c r="F44" s="22">
        <v>6042.96</v>
      </c>
      <c r="G44" s="30">
        <f>+E44</f>
        <v>6344.2</v>
      </c>
      <c r="H44" s="30">
        <f>+D44+E44-F44</f>
        <v>1640.29</v>
      </c>
      <c r="I44" s="35" t="s">
        <v>33</v>
      </c>
    </row>
    <row r="45" spans="3:9" s="37" customFormat="1" ht="13.5" customHeight="1" thickBot="1">
      <c r="C45" s="18" t="s">
        <v>18</v>
      </c>
      <c r="D45" s="26">
        <f>SUM(D37:D44)</f>
        <v>45792.87</v>
      </c>
      <c r="E45" s="26">
        <f>SUM(E37:E44)</f>
        <v>216016.83000000005</v>
      </c>
      <c r="F45" s="26">
        <f>SUM(F37:F44)</f>
        <v>205798.16999999998</v>
      </c>
      <c r="G45" s="26">
        <f>SUM(G37:G44)</f>
        <v>182491.16000000006</v>
      </c>
      <c r="H45" s="26">
        <f>SUM(H37:H44)</f>
        <v>56011.530000000006</v>
      </c>
      <c r="I45" s="36"/>
    </row>
    <row r="46" spans="3:8" ht="21" customHeight="1">
      <c r="C46" s="38" t="s">
        <v>34</v>
      </c>
      <c r="D46" s="38"/>
      <c r="E46" s="38"/>
      <c r="F46" s="38"/>
      <c r="G46" s="38"/>
      <c r="H46" s="39">
        <f>+H34+H45</f>
        <v>107214.14</v>
      </c>
    </row>
    <row r="47" spans="3:4" ht="15">
      <c r="C47" s="41" t="s">
        <v>35</v>
      </c>
      <c r="D47" s="41"/>
    </row>
    <row r="48" ht="16.5" customHeight="1">
      <c r="C48" s="42" t="s">
        <v>36</v>
      </c>
    </row>
    <row r="49" spans="3:8" ht="12.75" hidden="1">
      <c r="C49" s="2"/>
      <c r="D49" s="2"/>
      <c r="E49" s="2"/>
      <c r="F49" s="2"/>
      <c r="G49" s="2"/>
      <c r="H49" s="2"/>
    </row>
    <row r="50" spans="3:6" ht="15" customHeight="1">
      <c r="C50" s="41"/>
      <c r="D50" s="43"/>
      <c r="E50" s="43"/>
      <c r="F50" s="43"/>
    </row>
    <row r="51" spans="4:8" ht="12.75" customHeight="1">
      <c r="D51" s="44"/>
      <c r="E51" s="44"/>
      <c r="F51" s="44"/>
      <c r="G51" s="44"/>
      <c r="H51" s="44"/>
    </row>
  </sheetData>
  <sheetProtection/>
  <mergeCells count="8">
    <mergeCell ref="C35:I35"/>
    <mergeCell ref="I37:I3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abSelected="1" zoomScaleSheetLayoutView="120" zoomScalePageLayoutView="0" workbookViewId="0" topLeftCell="A14">
      <selection activeCell="L16" sqref="L16"/>
    </sheetView>
  </sheetViews>
  <sheetFormatPr defaultColWidth="9.00390625" defaultRowHeight="12.75"/>
  <cols>
    <col min="1" max="1" width="4.625" style="46" customWidth="1"/>
    <col min="2" max="2" width="12.375" style="46" customWidth="1"/>
    <col min="3" max="3" width="13.25390625" style="46" hidden="1" customWidth="1"/>
    <col min="4" max="4" width="12.125" style="46" customWidth="1"/>
    <col min="5" max="5" width="13.625" style="46" customWidth="1"/>
    <col min="6" max="6" width="13.25390625" style="46" customWidth="1"/>
    <col min="7" max="7" width="14.25390625" style="46" customWidth="1"/>
    <col min="8" max="8" width="15.125" style="46" customWidth="1"/>
    <col min="9" max="9" width="13.625" style="46" customWidth="1"/>
    <col min="10" max="16384" width="9.125" style="46" customWidth="1"/>
  </cols>
  <sheetData>
    <row r="13" spans="1:9" ht="15">
      <c r="A13" s="45" t="s">
        <v>37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5" t="s">
        <v>38</v>
      </c>
      <c r="B14" s="45"/>
      <c r="C14" s="45"/>
      <c r="D14" s="45"/>
      <c r="E14" s="45"/>
      <c r="F14" s="45"/>
      <c r="G14" s="45"/>
      <c r="H14" s="45"/>
      <c r="I14" s="45"/>
    </row>
    <row r="15" spans="1:9" ht="15">
      <c r="A15" s="45" t="s">
        <v>39</v>
      </c>
      <c r="B15" s="45"/>
      <c r="C15" s="45"/>
      <c r="D15" s="45"/>
      <c r="E15" s="45"/>
      <c r="F15" s="45"/>
      <c r="G15" s="45"/>
      <c r="H15" s="45"/>
      <c r="I15" s="45"/>
    </row>
    <row r="16" spans="1:9" ht="60">
      <c r="A16" s="47" t="s">
        <v>40</v>
      </c>
      <c r="B16" s="47" t="s">
        <v>41</v>
      </c>
      <c r="C16" s="47" t="s">
        <v>42</v>
      </c>
      <c r="D16" s="47" t="s">
        <v>43</v>
      </c>
      <c r="E16" s="47" t="s">
        <v>44</v>
      </c>
      <c r="F16" s="48" t="s">
        <v>45</v>
      </c>
      <c r="G16" s="48" t="s">
        <v>46</v>
      </c>
      <c r="H16" s="47" t="s">
        <v>47</v>
      </c>
      <c r="I16" s="47" t="s">
        <v>48</v>
      </c>
    </row>
    <row r="17" spans="1:9" ht="15">
      <c r="A17" s="49" t="s">
        <v>49</v>
      </c>
      <c r="B17" s="50">
        <v>-41.4403</v>
      </c>
      <c r="C17" s="50"/>
      <c r="D17" s="50">
        <v>27.79784</v>
      </c>
      <c r="E17" s="50">
        <v>26.4759</v>
      </c>
      <c r="F17" s="50">
        <v>0</v>
      </c>
      <c r="G17" s="50">
        <v>1.82798</v>
      </c>
      <c r="H17" s="50">
        <v>7.1712</v>
      </c>
      <c r="I17" s="50">
        <f>B17+D17+F17-G17</f>
        <v>-15.47044</v>
      </c>
    </row>
    <row r="19" ht="15">
      <c r="A19" s="46" t="s">
        <v>50</v>
      </c>
    </row>
    <row r="20" spans="1:6" ht="15">
      <c r="A20" s="46" t="s">
        <v>51</v>
      </c>
      <c r="D20" s="51"/>
      <c r="E20" s="51"/>
      <c r="F20" s="51"/>
    </row>
    <row r="21" spans="1:6" ht="15">
      <c r="A21" s="46" t="s">
        <v>52</v>
      </c>
      <c r="D21" s="51"/>
      <c r="E21" s="51"/>
      <c r="F21" s="51"/>
    </row>
    <row r="22" spans="1:6" ht="15">
      <c r="A22" s="46" t="s">
        <v>53</v>
      </c>
      <c r="D22" s="51"/>
      <c r="E22" s="51"/>
      <c r="F22" s="51"/>
    </row>
    <row r="23" spans="4:6" ht="15">
      <c r="D23" s="51"/>
      <c r="E23" s="51"/>
      <c r="F23" s="51"/>
    </row>
    <row r="24" spans="4:6" ht="15">
      <c r="D24" s="51"/>
      <c r="E24" s="51"/>
      <c r="F24" s="51"/>
    </row>
    <row r="25" spans="4:6" ht="15">
      <c r="D25" s="51"/>
      <c r="E25" s="51"/>
      <c r="F25" s="51"/>
    </row>
    <row r="30" spans="4:6" ht="15">
      <c r="D30" s="51"/>
      <c r="E30" s="51"/>
      <c r="F30" s="51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2017-04-24T18:39:54Z</dcterms:created>
  <dcterms:modified xsi:type="dcterms:W3CDTF">2017-04-24T18:40:31Z</dcterms:modified>
  <cp:category/>
  <cp:version/>
  <cp:contentType/>
  <cp:contentStatus/>
</cp:coreProperties>
</file>