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<sst xmlns="http://schemas.openxmlformats.org/spreadsheetml/2006/main" count="58" uniqueCount="51">
  <si>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</si>
  <si>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</si>
  <si>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</si>
  <si>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73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</si>
  <si>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</si>
  <si>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</si>
  <si>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</si>
  <si>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</si>
  <si>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</si>
  <si>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</si>
  <si>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</si>
  <si>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</si>
  <si>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</si>
  <si>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</si>
  <si>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</si>
  <si>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</si>
  <si>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</si>
  <si>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</si>
  <si>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</si>
  <si>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</si>
  <si>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</si>
  <si>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</si>
  <si>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Н/2009-74 от 01.01.2009г.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</si>
  <si>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</si>
  <si>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</si>
  <si>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</si>
  <si>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</si>
  <si>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</si>
  <si>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</si>
  <si>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</si>
  <si>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</si>
  <si>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</si>
  <si>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</si>
  <si>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</si>
  <si>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</si>
  <si>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</si>
  <si>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</si>
  <si>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</si>
  <si>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</si>
  <si>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73 по мкр. Черная Речка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</si>
  <si>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</si>
  <si>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</si>
  <si>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</si>
  <si>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</si>
  <si>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</si>
  <si>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</si>
  <si>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</si>
  <si>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</si>
  <si>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</si>
  <si>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</si>
  <si>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0,00</t>
    </r>
    <r>
      <rPr>
        <sz val="10"/>
        <rFont val="Arial Cyr"/>
        <family val="0"/>
      </rPr>
      <t xml:space="preserve"> тыс.рублей, в том числе: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</si>
</sst>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right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Alignment="1">
      <alignment horizontal="center"/>
      <protection/>
    </xf>
    <xf numFmtId="0" fontId="32" fillId="0" borderId="0" xfId="52">
      <alignment/>
      <protection/>
    </xf>
    <xf numFmtId="0" fontId="32" fillId="0" borderId="20" xfId="52" applyBorder="1" applyAlignment="1">
      <alignment horizontal="center" vertical="center" wrapText="1"/>
      <protection/>
    </xf>
    <xf numFmtId="0" fontId="32" fillId="0" borderId="20" xfId="52" applyFont="1" applyBorder="1" applyAlignment="1">
      <alignment horizontal="center" vertical="center" wrapText="1"/>
      <protection/>
    </xf>
    <xf numFmtId="0" fontId="40" fillId="0" borderId="20" xfId="52" applyFont="1" applyBorder="1" applyAlignment="1">
      <alignment horizontal="center" vertical="center"/>
      <protection/>
    </xf>
    <xf numFmtId="2" fontId="40" fillId="0" borderId="20" xfId="52" applyNumberFormat="1" applyFont="1" applyFill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2" fillId="0" borderId="0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zoomScalePageLayoutView="0" workbookViewId="0" topLeftCell="C26">
      <selection activeCell="C42" sqref="C4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4" customWidth="1"/>
    <col min="4" max="4" width="13.00390625" style="44" customWidth="1"/>
    <col min="5" max="5" width="11.875" style="44" customWidth="1"/>
    <col min="6" max="6" width="13.25390625" style="44" customWidth="1"/>
    <col min="7" max="7" width="11.875" style="44" customWidth="1"/>
    <col min="8" max="8" width="12.875" style="44" customWidth="1"/>
    <col min="9" max="9" width="24.125" style="44" customWidth="1"/>
    <col min="10" max="12" width="0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56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6008.739999999991</v>
      </c>
      <c r="E27" s="20">
        <v>181593.45</v>
      </c>
      <c r="F27" s="20">
        <v>166704.83</v>
      </c>
      <c r="G27" s="20">
        <v>181774.85</v>
      </c>
      <c r="H27" s="20">
        <f>D27+E27-F27</f>
        <v>20897.360000000015</v>
      </c>
      <c r="I27" s="21" t="s">
        <v>13</v>
      </c>
      <c r="K27" s="2">
        <v>20897.36</v>
      </c>
    </row>
    <row r="28" spans="3:11" ht="13.5" customHeight="1" thickBot="1">
      <c r="C28" s="18" t="s">
        <v>14</v>
      </c>
      <c r="D28" s="19">
        <v>-3094.0699999999997</v>
      </c>
      <c r="E28" s="22">
        <f>61382.57-4587.94</f>
        <v>56794.63</v>
      </c>
      <c r="F28" s="22">
        <v>49114.48</v>
      </c>
      <c r="G28" s="20">
        <v>58300.97</v>
      </c>
      <c r="H28" s="20">
        <f>D28+E28-F28</f>
        <v>4586.0799999999945</v>
      </c>
      <c r="I28" s="23"/>
      <c r="K28" s="2">
        <v>4586.08</v>
      </c>
    </row>
    <row r="29" spans="3:11" ht="13.5" customHeight="1" thickBot="1">
      <c r="C29" s="18" t="s">
        <v>15</v>
      </c>
      <c r="D29" s="19">
        <v>-1562.4099999999999</v>
      </c>
      <c r="E29" s="22">
        <f>39216.78-1665.31</f>
        <v>37551.47</v>
      </c>
      <c r="F29" s="22">
        <v>33352.07</v>
      </c>
      <c r="G29" s="20">
        <v>47891.82</v>
      </c>
      <c r="H29" s="20">
        <f>D29+E29-F29</f>
        <v>2636.989999999998</v>
      </c>
      <c r="I29" s="23"/>
      <c r="K29" s="2">
        <v>2636.99</v>
      </c>
    </row>
    <row r="30" spans="3:11" ht="13.5" customHeight="1" thickBot="1">
      <c r="C30" s="18" t="s">
        <v>16</v>
      </c>
      <c r="D30" s="19">
        <v>-939.0899999999929</v>
      </c>
      <c r="E30" s="22">
        <f>8461.28-451.74+13762.15-342.87</f>
        <v>21428.820000000003</v>
      </c>
      <c r="F30" s="22">
        <f>6950.51+11980.52</f>
        <v>18931.03</v>
      </c>
      <c r="G30" s="20">
        <v>24859.25</v>
      </c>
      <c r="H30" s="20">
        <f>D30+E30-F30</f>
        <v>1558.7000000000116</v>
      </c>
      <c r="I30" s="23"/>
      <c r="K30" s="24">
        <f>633.19+925.51</f>
        <v>1558.7</v>
      </c>
    </row>
    <row r="31" spans="3:12" ht="13.5" customHeight="1" thickBot="1">
      <c r="C31" s="18" t="s">
        <v>17</v>
      </c>
      <c r="D31" s="25">
        <v>120.84000000000015</v>
      </c>
      <c r="E31" s="22">
        <f>1359.01+1375.25</f>
        <v>2734.26</v>
      </c>
      <c r="F31" s="22">
        <f>1476.19+1288.15</f>
        <v>2764.34</v>
      </c>
      <c r="G31" s="20">
        <f>10082.87+3167.75</f>
        <v>13250.62</v>
      </c>
      <c r="H31" s="20">
        <f>D31+E31-F31</f>
        <v>90.76000000000022</v>
      </c>
      <c r="I31" s="26"/>
      <c r="J31" s="2">
        <f>-3.57+91.48-2.12+35.88-0.83</f>
        <v>120.84000000000002</v>
      </c>
      <c r="K31" s="2">
        <f>105.91-11.58-3.57</f>
        <v>90.76</v>
      </c>
      <c r="L31" s="27">
        <f>+H31-K31</f>
        <v>2.1316282072803006E-13</v>
      </c>
    </row>
    <row r="32" spans="3:9" ht="13.5" customHeight="1" thickBot="1">
      <c r="C32" s="18" t="s">
        <v>18</v>
      </c>
      <c r="D32" s="28">
        <f>SUM(D27:D31)</f>
        <v>534.0099999999984</v>
      </c>
      <c r="E32" s="28">
        <f>SUM(E27:E31)</f>
        <v>300102.63000000006</v>
      </c>
      <c r="F32" s="28">
        <f>SUM(F27:F31)</f>
        <v>270866.75000000006</v>
      </c>
      <c r="G32" s="28">
        <f>SUM(G27:G31)</f>
        <v>326077.51</v>
      </c>
      <c r="H32" s="28">
        <f>SUM(H27:H31)</f>
        <v>29769.89000000002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51" customHeight="1" thickBot="1">
      <c r="C34" s="29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30" t="s">
        <v>20</v>
      </c>
    </row>
    <row r="35" spans="3:11" ht="31.5" customHeight="1" thickBot="1">
      <c r="C35" s="12" t="s">
        <v>21</v>
      </c>
      <c r="D35" s="31">
        <v>2938.8200000000506</v>
      </c>
      <c r="E35" s="32">
        <f>419.18+132584.55+1741.86</f>
        <v>134745.58999999997</v>
      </c>
      <c r="F35" s="32">
        <f>339.18+126891.49+1397.79</f>
        <v>128628.45999999999</v>
      </c>
      <c r="G35" s="32">
        <f>+E35</f>
        <v>134745.58999999997</v>
      </c>
      <c r="H35" s="32">
        <f>D35+E35-F35</f>
        <v>9055.95000000004</v>
      </c>
      <c r="I35" s="33" t="s">
        <v>22</v>
      </c>
      <c r="J35" s="2">
        <f>3006.84-65.69-0.48-1.85</f>
        <v>2938.82</v>
      </c>
      <c r="K35" s="2">
        <f>79.52+8634.21+342.22</f>
        <v>9055.949999999999</v>
      </c>
    </row>
    <row r="36" spans="3:9" ht="14.25" customHeight="1" thickBot="1">
      <c r="C36" s="18" t="s">
        <v>23</v>
      </c>
      <c r="D36" s="19">
        <v>609.6399999999994</v>
      </c>
      <c r="E36" s="20">
        <v>27912.65</v>
      </c>
      <c r="F36" s="20">
        <v>26691.54</v>
      </c>
      <c r="G36" s="32"/>
      <c r="H36" s="32">
        <f>D36+E36-F36</f>
        <v>1830.75</v>
      </c>
      <c r="I36" s="34"/>
    </row>
    <row r="37" spans="3:9" ht="13.5" customHeight="1" thickBot="1">
      <c r="C37" s="29" t="s">
        <v>24</v>
      </c>
      <c r="D37" s="35">
        <v>0</v>
      </c>
      <c r="E37" s="20"/>
      <c r="F37" s="20"/>
      <c r="G37" s="32"/>
      <c r="H37" s="32">
        <f>D37+E37-F37</f>
        <v>0</v>
      </c>
      <c r="I37" s="36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32"/>
      <c r="H38" s="32">
        <f>D38+E38-F38</f>
        <v>0</v>
      </c>
      <c r="I38" s="36" t="s">
        <v>26</v>
      </c>
    </row>
    <row r="39" spans="3:11" ht="30.75" customHeight="1" thickBot="1">
      <c r="C39" s="18" t="s">
        <v>27</v>
      </c>
      <c r="D39" s="19">
        <v>663.2300000000068</v>
      </c>
      <c r="E39" s="20">
        <f>7117.17+23253.79</f>
        <v>30370.96</v>
      </c>
      <c r="F39" s="20">
        <f>21261.64+7780.4</f>
        <v>29042.04</v>
      </c>
      <c r="G39" s="32">
        <v>32295.12</v>
      </c>
      <c r="H39" s="32">
        <f>D39+E39-F39</f>
        <v>1992.150000000005</v>
      </c>
      <c r="I39" s="37" t="s">
        <v>28</v>
      </c>
      <c r="J39" s="2">
        <f>678.05-14.82</f>
        <v>663.2299999999999</v>
      </c>
      <c r="K39" s="2">
        <v>1992.15</v>
      </c>
    </row>
    <row r="40" spans="3:9" ht="13.5" customHeight="1" hidden="1" thickBot="1">
      <c r="C40" s="18" t="s">
        <v>29</v>
      </c>
      <c r="D40" s="38"/>
      <c r="E40" s="22"/>
      <c r="F40" s="22"/>
      <c r="G40" s="32"/>
      <c r="H40" s="22"/>
      <c r="I40" s="37" t="s">
        <v>30</v>
      </c>
    </row>
    <row r="41" spans="3:9" ht="13.5" customHeight="1" thickBot="1">
      <c r="C41" s="29" t="s">
        <v>31</v>
      </c>
      <c r="D41" s="39">
        <v>354.5999999999931</v>
      </c>
      <c r="E41" s="22">
        <v>15032.45</v>
      </c>
      <c r="F41" s="22">
        <v>14094.58</v>
      </c>
      <c r="G41" s="32">
        <f>+E41</f>
        <v>15032.45</v>
      </c>
      <c r="H41" s="32">
        <f>+D41+E41-F41</f>
        <v>1292.469999999994</v>
      </c>
      <c r="I41" s="36"/>
    </row>
    <row r="42" spans="3:9" ht="13.5" customHeight="1" thickBot="1">
      <c r="C42" s="18" t="s">
        <v>32</v>
      </c>
      <c r="D42" s="39">
        <v>138.5699999999997</v>
      </c>
      <c r="E42" s="22">
        <v>6370.44</v>
      </c>
      <c r="F42" s="22">
        <v>6090.41</v>
      </c>
      <c r="G42" s="32">
        <f>+E42</f>
        <v>6370.44</v>
      </c>
      <c r="H42" s="32">
        <f>+D42+E42-F42</f>
        <v>418.59999999999945</v>
      </c>
      <c r="I42" s="37" t="s">
        <v>33</v>
      </c>
    </row>
    <row r="43" spans="3:9" s="41" customFormat="1" ht="13.5" customHeight="1" thickBot="1">
      <c r="C43" s="18" t="s">
        <v>18</v>
      </c>
      <c r="D43" s="28">
        <f>SUM(D35:D42)</f>
        <v>4704.86000000005</v>
      </c>
      <c r="E43" s="28">
        <f>SUM(E35:E42)</f>
        <v>214432.08999999997</v>
      </c>
      <c r="F43" s="28">
        <f>SUM(F35:F42)</f>
        <v>204547.03</v>
      </c>
      <c r="G43" s="28">
        <f>SUM(G35:G42)</f>
        <v>188443.59999999998</v>
      </c>
      <c r="H43" s="28">
        <f>SUM(H35:H42)</f>
        <v>14589.920000000038</v>
      </c>
      <c r="I43" s="40"/>
    </row>
    <row r="44" spans="3:8" ht="25.5" customHeight="1">
      <c r="C44" s="42" t="s">
        <v>34</v>
      </c>
      <c r="D44" s="42"/>
      <c r="E44" s="42"/>
      <c r="F44" s="42"/>
      <c r="G44" s="42"/>
      <c r="H44" s="43">
        <f>+H32+H43</f>
        <v>44359.810000000056</v>
      </c>
    </row>
    <row r="45" spans="3:4" ht="15">
      <c r="C45" s="45" t="s">
        <v>35</v>
      </c>
      <c r="D45" s="45"/>
    </row>
    <row r="46" ht="14.25" customHeight="1">
      <c r="C46" s="46" t="s">
        <v>36</v>
      </c>
    </row>
    <row r="47" spans="3:8" ht="12.75" hidden="1">
      <c r="C47" s="2"/>
      <c r="D47" s="2"/>
      <c r="E47" s="2"/>
      <c r="F47" s="2"/>
      <c r="G47" s="2"/>
      <c r="H47" s="2"/>
    </row>
    <row r="48" spans="3:6" ht="15" customHeight="1">
      <c r="C48" s="45"/>
      <c r="D48" s="47"/>
      <c r="E48" s="47"/>
      <c r="F48" s="47"/>
    </row>
    <row r="49" ht="12.75" customHeight="1"/>
    <row r="50" spans="4:8" ht="12.75">
      <c r="D50" s="48"/>
      <c r="E50" s="48"/>
      <c r="F50" s="48"/>
      <c r="G50" s="48"/>
      <c r="H50" s="48"/>
    </row>
  </sheetData>
  <sheetProtection/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tabSelected="1" zoomScaleSheetLayoutView="120" zoomScalePageLayoutView="0" workbookViewId="0" topLeftCell="A16">
      <selection activeCell="H32" sqref="H32"/>
    </sheetView>
  </sheetViews>
  <sheetFormatPr defaultColWidth="9.00390625" defaultRowHeight="12.75"/>
  <cols>
    <col min="1" max="1" width="4.625" style="50" customWidth="1"/>
    <col min="2" max="2" width="12.375" style="50" customWidth="1"/>
    <col min="3" max="3" width="13.25390625" style="50" hidden="1" customWidth="1"/>
    <col min="4" max="4" width="12.125" style="50" customWidth="1"/>
    <col min="5" max="5" width="13.625" style="50" customWidth="1"/>
    <col min="6" max="6" width="13.25390625" style="50" customWidth="1"/>
    <col min="7" max="7" width="14.25390625" style="50" customWidth="1"/>
    <col min="8" max="8" width="15.125" style="50" customWidth="1"/>
    <col min="9" max="9" width="13.625" style="50" customWidth="1"/>
    <col min="10" max="16384" width="9.125" style="50" customWidth="1"/>
  </cols>
  <sheetData>
    <row r="13" spans="1:9" ht="15">
      <c r="A13" s="49" t="s">
        <v>37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9" t="s">
        <v>38</v>
      </c>
      <c r="B14" s="49"/>
      <c r="C14" s="49"/>
      <c r="D14" s="49"/>
      <c r="E14" s="49"/>
      <c r="F14" s="49"/>
      <c r="G14" s="49"/>
      <c r="H14" s="49"/>
      <c r="I14" s="49"/>
    </row>
    <row r="15" spans="1:9" ht="15">
      <c r="A15" s="49" t="s">
        <v>39</v>
      </c>
      <c r="B15" s="49"/>
      <c r="C15" s="49"/>
      <c r="D15" s="49"/>
      <c r="E15" s="49"/>
      <c r="F15" s="49"/>
      <c r="G15" s="49"/>
      <c r="H15" s="49"/>
      <c r="I15" s="49"/>
    </row>
    <row r="16" spans="1:9" ht="60">
      <c r="A16" s="51" t="s">
        <v>40</v>
      </c>
      <c r="B16" s="51" t="s">
        <v>41</v>
      </c>
      <c r="C16" s="51" t="s">
        <v>42</v>
      </c>
      <c r="D16" s="51" t="s">
        <v>43</v>
      </c>
      <c r="E16" s="51" t="s">
        <v>44</v>
      </c>
      <c r="F16" s="52" t="s">
        <v>45</v>
      </c>
      <c r="G16" s="52" t="s">
        <v>46</v>
      </c>
      <c r="H16" s="51" t="s">
        <v>47</v>
      </c>
      <c r="I16" s="51" t="s">
        <v>48</v>
      </c>
    </row>
    <row r="17" spans="1:9" ht="15">
      <c r="A17" s="53" t="s">
        <v>49</v>
      </c>
      <c r="B17" s="54">
        <v>66.39641</v>
      </c>
      <c r="C17" s="54"/>
      <c r="D17" s="54">
        <v>27.91265</v>
      </c>
      <c r="E17" s="54">
        <v>26.69154</v>
      </c>
      <c r="F17" s="54">
        <v>0</v>
      </c>
      <c r="G17" s="54">
        <v>0</v>
      </c>
      <c r="H17" s="54">
        <v>1.83075</v>
      </c>
      <c r="I17" s="54">
        <f>B17+D17+F17-G17</f>
        <v>94.30906</v>
      </c>
    </row>
    <row r="19" ht="15">
      <c r="A19" s="55" t="s">
        <v>50</v>
      </c>
    </row>
    <row r="20" spans="4:6" ht="15">
      <c r="D20" s="56"/>
      <c r="E20" s="56"/>
      <c r="F20" s="56"/>
    </row>
    <row r="21" spans="4:6" ht="15">
      <c r="D21" s="56"/>
      <c r="E21" s="56"/>
      <c r="F21" s="56"/>
    </row>
    <row r="22" spans="4:6" ht="15">
      <c r="D22" s="56"/>
      <c r="E22" s="56"/>
      <c r="F22" s="56"/>
    </row>
    <row r="23" spans="4:6" ht="15">
      <c r="D23" s="56"/>
      <c r="E23" s="56"/>
      <c r="F23" s="56"/>
    </row>
    <row r="24" spans="4:6" ht="15">
      <c r="D24" s="56"/>
      <c r="E24" s="56"/>
      <c r="F24" s="56"/>
    </row>
    <row r="29" spans="4:6" ht="15">
      <c r="D29" s="56"/>
      <c r="E29" s="56"/>
      <c r="F29" s="56"/>
    </row>
    <row r="30" spans="4:6" ht="15">
      <c r="D30" s="56"/>
      <c r="E30" s="56"/>
      <c r="F30" s="56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2017-04-24T18:42:04Z</dcterms:created>
  <dcterms:modified xsi:type="dcterms:W3CDTF">2017-04-24T18:44:03Z</dcterms:modified>
  <cp:category/>
  <cp:version/>
  <cp:contentType/>
  <cp:contentStatus/>
</cp:coreProperties>
</file>