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<sst xmlns="http://schemas.openxmlformats.org/spreadsheetml/2006/main" count="68" uniqueCount="61">
  <si>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</si>
  <si>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</si>
  <si>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</si>
  <si>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5/1 по ул. Кленовая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</si>
  <si>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</si>
  <si>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</si>
  <si>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</si>
  <si>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</si>
  <si>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</si>
  <si>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</si>
  <si>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</si>
  <si>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</si>
  <si>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</si>
  <si>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</si>
  <si>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</si>
  <si>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</si>
  <si>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</si>
  <si>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</si>
  <si>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</si>
  <si>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</si>
  <si>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</si>
  <si>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</si>
  <si>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Н/2009-80 от 01.07.2009г.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</si>
  <si>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</si>
  <si>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</si>
  <si>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</si>
  <si>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</si>
  <si>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</si>
  <si>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</si>
  <si>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</si>
  <si>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</si>
  <si>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</si>
  <si>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</si>
  <si>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</si>
  <si>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</si>
  <si>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</si>
  <si>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</si>
  <si>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2160,00 руб., от  ООО " Перспектива" 5600.00руб</t>
  </si>
  <si>
    <t>ЦИТ "Домашние сети",                                 ООО "Перспектива"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</si>
  <si>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</si>
  <si>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</si>
  <si>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</si>
  <si>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</si>
  <si>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</si>
  <si>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5/1 по ул. Кленовая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</si>
  <si>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</si>
  <si>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</si>
  <si>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</si>
  <si>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</si>
  <si>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</si>
  <si>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</si>
  <si>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</si>
  <si>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</si>
  <si>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</si>
  <si>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</si>
  <si>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>,54</t>
    </r>
    <r>
      <rPr>
        <sz val="10"/>
        <rFont val="Arial Cyr"/>
        <family val="0"/>
      </rPr>
      <t xml:space="preserve"> тыс.рублей, в том числе:</t>
    </r>
  </si>
  <si>
    <t>ремонт кровли - 0,06 т.р.</t>
  </si>
  <si>
    <t>демонтаж и установка манометра - 3.35 т.р.</t>
  </si>
  <si>
    <t>работы по электрике - 1.02 т.р.</t>
  </si>
  <si>
    <t>аварийное обслуживание- 4.92 т.р.</t>
  </si>
  <si>
    <t>прочие - 1,19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</si>
</sst>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0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Fill="1" applyBorder="1" applyAlignment="1">
      <alignment horizontal="center" vertical="center"/>
      <protection/>
    </xf>
    <xf numFmtId="0" fontId="32" fillId="0" borderId="0" xfId="52" applyFill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9"/>
  <sheetViews>
    <sheetView workbookViewId="0" topLeftCell="D13">
      <selection activeCell="I44" sqref="I44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375" style="33" customWidth="1"/>
    <col min="4" max="4" width="13.75390625" style="33" customWidth="1"/>
    <col min="5" max="5" width="11.875" style="33" customWidth="1"/>
    <col min="6" max="6" width="13.25390625" style="33" customWidth="1"/>
    <col min="7" max="7" width="11.875" style="33" customWidth="1"/>
    <col min="8" max="8" width="13.75390625" style="33" customWidth="1"/>
    <col min="9" max="9" width="23.375" style="33" customWidth="1"/>
    <col min="10" max="10" width="11.375" style="2" hidden="1" customWidth="1"/>
    <col min="11" max="11" width="9.62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4.25">
      <c r="C19" s="50" t="s">
        <v>1</v>
      </c>
      <c r="D19" s="50"/>
      <c r="E19" s="50"/>
      <c r="F19" s="50"/>
      <c r="G19" s="50"/>
      <c r="H19" s="50"/>
      <c r="I19" s="50"/>
    </row>
    <row r="20" spans="3:9" ht="12.75">
      <c r="C20" s="51" t="s">
        <v>2</v>
      </c>
      <c r="D20" s="51"/>
      <c r="E20" s="51"/>
      <c r="F20" s="51"/>
      <c r="G20" s="51"/>
      <c r="H20" s="51"/>
      <c r="I20" s="51"/>
    </row>
    <row r="21" spans="3:9" ht="12.75">
      <c r="C21" s="51" t="s">
        <v>3</v>
      </c>
      <c r="D21" s="51"/>
      <c r="E21" s="51"/>
      <c r="F21" s="51"/>
      <c r="G21" s="51"/>
      <c r="H21" s="51"/>
      <c r="I21" s="51"/>
    </row>
    <row r="22" spans="3:9" ht="6" customHeight="1" thickBot="1">
      <c r="C22" s="52"/>
      <c r="D22" s="52"/>
      <c r="E22" s="52"/>
      <c r="F22" s="52"/>
      <c r="G22" s="52"/>
      <c r="H22" s="52"/>
      <c r="I22" s="52"/>
    </row>
    <row r="23" spans="3:9" ht="52.5" customHeight="1" thickBot="1">
      <c r="C23" s="9" t="s">
        <v>4</v>
      </c>
      <c r="D23" s="10" t="s">
        <v>5</v>
      </c>
      <c r="E23" s="11" t="s">
        <v>6</v>
      </c>
      <c r="F23" s="11" t="s">
        <v>7</v>
      </c>
      <c r="G23" s="11" t="s">
        <v>8</v>
      </c>
      <c r="H23" s="11" t="s">
        <v>9</v>
      </c>
      <c r="I23" s="10" t="s">
        <v>10</v>
      </c>
    </row>
    <row r="24" spans="3:9" ht="13.5" customHeight="1" thickBot="1">
      <c r="C24" s="53" t="s">
        <v>11</v>
      </c>
      <c r="D24" s="43"/>
      <c r="E24" s="43"/>
      <c r="F24" s="43"/>
      <c r="G24" s="43"/>
      <c r="H24" s="43"/>
      <c r="I24" s="54"/>
    </row>
    <row r="25" spans="3:11" ht="13.5" customHeight="1" thickBot="1">
      <c r="C25" s="12" t="s">
        <v>12</v>
      </c>
      <c r="D25" s="13">
        <v>98274.54999999981</v>
      </c>
      <c r="E25" s="14">
        <v>1155344.39</v>
      </c>
      <c r="F25" s="14">
        <f>1124724.63+1328.08</f>
        <v>1126052.71</v>
      </c>
      <c r="G25" s="14">
        <v>1172972.92</v>
      </c>
      <c r="H25" s="14">
        <f>+D25+E25-F25</f>
        <v>127566.22999999975</v>
      </c>
      <c r="I25" s="55" t="s">
        <v>13</v>
      </c>
      <c r="K25" s="15">
        <f>130054.44-2488.21</f>
        <v>127566.23</v>
      </c>
    </row>
    <row r="26" spans="3:11" ht="13.5" customHeight="1" thickBot="1">
      <c r="C26" s="12" t="s">
        <v>14</v>
      </c>
      <c r="D26" s="13">
        <v>17030.929999999935</v>
      </c>
      <c r="E26" s="16">
        <f>369885.86-30696.47</f>
        <v>339189.39</v>
      </c>
      <c r="F26" s="16">
        <f>335652.19+472.55</f>
        <v>336124.74</v>
      </c>
      <c r="G26" s="14">
        <v>337001.24</v>
      </c>
      <c r="H26" s="14">
        <f>+D26+E26-F26</f>
        <v>20095.579999999958</v>
      </c>
      <c r="I26" s="56"/>
      <c r="K26" s="2">
        <f>27081.92-6986.34</f>
        <v>20095.579999999998</v>
      </c>
    </row>
    <row r="27" spans="3:11" ht="13.5" customHeight="1" thickBot="1">
      <c r="C27" s="12" t="s">
        <v>15</v>
      </c>
      <c r="D27" s="13">
        <v>8105.70000000007</v>
      </c>
      <c r="E27" s="16">
        <f>241614.75-14204.98</f>
        <v>227409.77</v>
      </c>
      <c r="F27" s="16">
        <f>222988.9+20.97</f>
        <v>223009.87</v>
      </c>
      <c r="G27" s="14">
        <v>213113.25</v>
      </c>
      <c r="H27" s="14">
        <f>+D27+E27-F27</f>
        <v>12505.600000000064</v>
      </c>
      <c r="I27" s="56"/>
      <c r="K27" s="15">
        <f>14515.87-2010.27</f>
        <v>12505.6</v>
      </c>
    </row>
    <row r="28" spans="3:11" ht="13.5" customHeight="1" thickBot="1">
      <c r="C28" s="12" t="s">
        <v>16</v>
      </c>
      <c r="D28" s="13">
        <v>6225.880000000048</v>
      </c>
      <c r="E28" s="16">
        <f>50921.62-1546.22+84788.46-2800.93</f>
        <v>131362.93000000002</v>
      </c>
      <c r="F28" s="16">
        <f>49115.95+52.99+81142.16+7.36</f>
        <v>130318.46</v>
      </c>
      <c r="G28" s="14">
        <v>119725.31</v>
      </c>
      <c r="H28" s="14">
        <f>+D28+E28-F28</f>
        <v>7270.3500000000495</v>
      </c>
      <c r="I28" s="56"/>
      <c r="K28" s="2">
        <f>3709.33-849.39+5102.31-691.9</f>
        <v>7270.35</v>
      </c>
    </row>
    <row r="29" spans="3:11" ht="13.5" customHeight="1" thickBot="1">
      <c r="C29" s="12" t="s">
        <v>17</v>
      </c>
      <c r="D29" s="13">
        <v>92.90000000000146</v>
      </c>
      <c r="E29" s="16">
        <f>1152.63+9369.37</f>
        <v>10522</v>
      </c>
      <c r="F29" s="16">
        <f>643.04+10771.24+16.05</f>
        <v>11430.329999999998</v>
      </c>
      <c r="G29" s="14">
        <v>23107.66</v>
      </c>
      <c r="H29" s="14">
        <f>+D29+E29-F29</f>
        <v>-815.4299999999967</v>
      </c>
      <c r="I29" s="57"/>
      <c r="K29" s="2">
        <f>237.59-654.42+78.21-363.73-111.64-1.44</f>
        <v>-815.43</v>
      </c>
    </row>
    <row r="30" spans="3:9" ht="13.5" customHeight="1" thickBot="1">
      <c r="C30" s="12" t="s">
        <v>18</v>
      </c>
      <c r="D30" s="17">
        <f>SUM(D25:D29)</f>
        <v>129729.95999999988</v>
      </c>
      <c r="E30" s="17">
        <f>SUM(E25:E29)</f>
        <v>1863828.4799999997</v>
      </c>
      <c r="F30" s="17">
        <f>SUM(F25:F29)</f>
        <v>1826936.1099999999</v>
      </c>
      <c r="G30" s="17">
        <f>SUM(G25:G29)</f>
        <v>1865920.38</v>
      </c>
      <c r="H30" s="17">
        <f>SUM(H25:H29)</f>
        <v>166622.32999999984</v>
      </c>
      <c r="I30" s="18"/>
    </row>
    <row r="31" spans="3:9" ht="13.5" customHeight="1" thickBot="1">
      <c r="C31" s="43" t="s">
        <v>19</v>
      </c>
      <c r="D31" s="43"/>
      <c r="E31" s="43"/>
      <c r="F31" s="43"/>
      <c r="G31" s="43"/>
      <c r="H31" s="43"/>
      <c r="I31" s="43"/>
    </row>
    <row r="32" spans="3:9" ht="50.25" customHeight="1" thickBot="1">
      <c r="C32" s="19" t="s">
        <v>4</v>
      </c>
      <c r="D32" s="10" t="s">
        <v>5</v>
      </c>
      <c r="E32" s="11" t="s">
        <v>6</v>
      </c>
      <c r="F32" s="11" t="s">
        <v>7</v>
      </c>
      <c r="G32" s="11" t="s">
        <v>8</v>
      </c>
      <c r="H32" s="11" t="s">
        <v>9</v>
      </c>
      <c r="I32" s="20" t="s">
        <v>20</v>
      </c>
    </row>
    <row r="33" spans="3:11" ht="22.5" customHeight="1" thickBot="1">
      <c r="C33" s="9" t="s">
        <v>21</v>
      </c>
      <c r="D33" s="21">
        <v>41150.709999999846</v>
      </c>
      <c r="E33" s="22">
        <f>908586.8-47702.97+15440.34+3977.57</f>
        <v>880301.74</v>
      </c>
      <c r="F33" s="22">
        <f>3648.5+14146.27+858409.65</f>
        <v>876204.42</v>
      </c>
      <c r="G33" s="22">
        <f>+E33</f>
        <v>880301.74</v>
      </c>
      <c r="H33" s="22">
        <f>+D33+E33-F33</f>
        <v>45248.029999999795</v>
      </c>
      <c r="I33" s="44" t="s">
        <v>22</v>
      </c>
      <c r="J33" s="23">
        <f>48628.37-7477.66-D33</f>
        <v>1.6007106751203537E-10</v>
      </c>
      <c r="K33" s="23">
        <f>360.69-31.62+1416-121.93+54822.38-11197.49-H33</f>
        <v>2.0372681319713593E-10</v>
      </c>
    </row>
    <row r="34" spans="3:10" ht="14.25" customHeight="1" thickBot="1">
      <c r="C34" s="12" t="s">
        <v>23</v>
      </c>
      <c r="D34" s="13">
        <v>9036.26999999996</v>
      </c>
      <c r="E34" s="14">
        <v>190824.64</v>
      </c>
      <c r="F34" s="14">
        <v>190092.37</v>
      </c>
      <c r="G34" s="22">
        <v>10541</v>
      </c>
      <c r="H34" s="22">
        <f aca="true" t="shared" si="0" ref="H34:H41">+D34+E34-F34</f>
        <v>9768.539999999979</v>
      </c>
      <c r="I34" s="45"/>
      <c r="J34" s="23">
        <f>12097.15-2328.61</f>
        <v>9768.539999999999</v>
      </c>
    </row>
    <row r="35" spans="3:9" ht="13.5" customHeight="1" hidden="1" thickBot="1">
      <c r="C35" s="19" t="s">
        <v>24</v>
      </c>
      <c r="D35" s="24">
        <v>0</v>
      </c>
      <c r="E35" s="14"/>
      <c r="F35" s="14"/>
      <c r="G35" s="22"/>
      <c r="H35" s="22">
        <f t="shared" si="0"/>
        <v>0</v>
      </c>
      <c r="I35" s="25"/>
    </row>
    <row r="36" spans="3:9" ht="12.75" customHeight="1" hidden="1" thickBot="1">
      <c r="C36" s="12" t="s">
        <v>25</v>
      </c>
      <c r="D36" s="13">
        <v>0</v>
      </c>
      <c r="E36" s="14"/>
      <c r="F36" s="14"/>
      <c r="G36" s="22"/>
      <c r="H36" s="22">
        <f t="shared" si="0"/>
        <v>0</v>
      </c>
      <c r="I36" s="26" t="s">
        <v>26</v>
      </c>
    </row>
    <row r="37" spans="3:11" ht="26.25" customHeight="1" thickBot="1">
      <c r="C37" s="12" t="s">
        <v>27</v>
      </c>
      <c r="D37" s="13">
        <v>9666.799999999988</v>
      </c>
      <c r="E37" s="14">
        <f>158963.03+48668.61</f>
        <v>207631.64</v>
      </c>
      <c r="F37" s="14">
        <f>148784.88+32.23+58014.79</f>
        <v>206831.90000000002</v>
      </c>
      <c r="G37" s="22">
        <v>180674.11</v>
      </c>
      <c r="H37" s="22">
        <f t="shared" si="0"/>
        <v>10466.539999999979</v>
      </c>
      <c r="I37" s="27" t="s">
        <v>28</v>
      </c>
      <c r="J37" s="2">
        <f>32.23+11480.14-1845.57</f>
        <v>9666.8</v>
      </c>
      <c r="K37" s="2">
        <f>12875.15-2697+288.39</f>
        <v>10466.539999999999</v>
      </c>
    </row>
    <row r="38" spans="3:10" ht="25.5" customHeight="1" thickBot="1">
      <c r="C38" s="12" t="s">
        <v>29</v>
      </c>
      <c r="D38" s="13">
        <v>328.5299999999979</v>
      </c>
      <c r="E38" s="16">
        <v>6866.84</v>
      </c>
      <c r="F38" s="16">
        <v>6846.29</v>
      </c>
      <c r="G38" s="22">
        <f>+E38</f>
        <v>6866.84</v>
      </c>
      <c r="H38" s="22">
        <f t="shared" si="0"/>
        <v>349.0799999999981</v>
      </c>
      <c r="I38" s="27" t="s">
        <v>30</v>
      </c>
      <c r="J38" s="2">
        <f>433.47-84.39</f>
        <v>349.08000000000004</v>
      </c>
    </row>
    <row r="39" spans="3:10" ht="13.5" customHeight="1" thickBot="1">
      <c r="C39" s="19" t="s">
        <v>31</v>
      </c>
      <c r="D39" s="13">
        <v>6243.62000000001</v>
      </c>
      <c r="E39" s="16">
        <v>95934.39</v>
      </c>
      <c r="F39" s="16">
        <v>94730.5</v>
      </c>
      <c r="G39" s="22">
        <f>+E39</f>
        <v>95934.39</v>
      </c>
      <c r="H39" s="22">
        <f t="shared" si="0"/>
        <v>7447.510000000009</v>
      </c>
      <c r="I39" s="26"/>
      <c r="J39" s="2">
        <f>7894.86-447.35</f>
        <v>7447.509999999999</v>
      </c>
    </row>
    <row r="40" spans="3:11" ht="13.5" customHeight="1" thickBot="1">
      <c r="C40" s="19" t="s">
        <v>32</v>
      </c>
      <c r="D40" s="13"/>
      <c r="E40" s="16">
        <f>5826.09+12703.52-963.9</f>
        <v>17565.71</v>
      </c>
      <c r="F40" s="16">
        <f>10775.72+5347.68</f>
        <v>16123.4</v>
      </c>
      <c r="G40" s="22">
        <f>+E40</f>
        <v>17565.71</v>
      </c>
      <c r="H40" s="22">
        <f t="shared" si="0"/>
        <v>1442.3099999999995</v>
      </c>
      <c r="I40" s="26"/>
      <c r="K40" s="2">
        <f>963.9+478.41</f>
        <v>1442.31</v>
      </c>
    </row>
    <row r="41" spans="3:10" ht="13.5" customHeight="1" thickBot="1">
      <c r="C41" s="12" t="s">
        <v>33</v>
      </c>
      <c r="D41" s="13">
        <v>1341.7200000000012</v>
      </c>
      <c r="E41" s="16">
        <v>28371.04</v>
      </c>
      <c r="F41" s="16">
        <v>28259.23</v>
      </c>
      <c r="G41" s="22">
        <f>+E41</f>
        <v>28371.04</v>
      </c>
      <c r="H41" s="22">
        <f t="shared" si="0"/>
        <v>1453.5300000000025</v>
      </c>
      <c r="I41" s="27" t="s">
        <v>34</v>
      </c>
      <c r="J41" s="2">
        <f>1799.49-345.96</f>
        <v>1453.53</v>
      </c>
    </row>
    <row r="42" spans="3:9" s="28" customFormat="1" ht="13.5" customHeight="1" thickBot="1">
      <c r="C42" s="12" t="s">
        <v>18</v>
      </c>
      <c r="D42" s="17">
        <f>SUM(D33:D41)</f>
        <v>67767.6499999998</v>
      </c>
      <c r="E42" s="17">
        <f>SUM(E33:E41)</f>
        <v>1427496</v>
      </c>
      <c r="F42" s="17">
        <f>SUM(F33:F41)</f>
        <v>1419088.1099999999</v>
      </c>
      <c r="G42" s="17">
        <f>SUM(G33:G41)</f>
        <v>1220254.83</v>
      </c>
      <c r="H42" s="17">
        <f>SUM(H33:H41)</f>
        <v>76175.53999999976</v>
      </c>
      <c r="I42" s="25"/>
    </row>
    <row r="43" spans="3:9" ht="13.5" customHeight="1" thickBot="1">
      <c r="C43" s="46" t="s">
        <v>35</v>
      </c>
      <c r="D43" s="46"/>
      <c r="E43" s="46"/>
      <c r="F43" s="46"/>
      <c r="G43" s="46"/>
      <c r="H43" s="46"/>
      <c r="I43" s="46"/>
    </row>
    <row r="44" spans="3:9" ht="28.5" customHeight="1" thickBot="1">
      <c r="C44" s="29" t="s">
        <v>36</v>
      </c>
      <c r="D44" s="47" t="s">
        <v>37</v>
      </c>
      <c r="E44" s="48"/>
      <c r="F44" s="48"/>
      <c r="G44" s="48"/>
      <c r="H44" s="49"/>
      <c r="I44" s="30" t="s">
        <v>38</v>
      </c>
    </row>
    <row r="45" spans="3:8" ht="26.25" customHeight="1">
      <c r="C45" s="31" t="s">
        <v>39</v>
      </c>
      <c r="D45" s="31"/>
      <c r="E45" s="31"/>
      <c r="F45" s="31"/>
      <c r="G45" s="31"/>
      <c r="H45" s="32">
        <f>+H30+H42</f>
        <v>242797.8699999996</v>
      </c>
    </row>
    <row r="46" spans="3:4" ht="15" hidden="1">
      <c r="C46" s="34" t="s">
        <v>40</v>
      </c>
      <c r="D46" s="34"/>
    </row>
    <row r="47" ht="12.75" customHeight="1">
      <c r="C47" s="35" t="s">
        <v>41</v>
      </c>
    </row>
    <row r="48" ht="12.75" customHeight="1"/>
    <row r="49" spans="4:6" ht="12.75">
      <c r="D49" s="36"/>
      <c r="E49" s="36"/>
      <c r="F49" s="36"/>
    </row>
  </sheetData>
  <sheetProtection/>
  <mergeCells count="10">
    <mergeCell ref="C31:I31"/>
    <mergeCell ref="I33:I34"/>
    <mergeCell ref="C43:I43"/>
    <mergeCell ref="D44:H44"/>
    <mergeCell ref="C19:I19"/>
    <mergeCell ref="C20:I20"/>
    <mergeCell ref="C21:I21"/>
    <mergeCell ref="C22:I22"/>
    <mergeCell ref="C24:I24"/>
    <mergeCell ref="I25:I29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4"/>
  <sheetViews>
    <sheetView tabSelected="1" zoomScaleSheetLayoutView="120" zoomScalePageLayoutView="0" workbookViewId="0" topLeftCell="A11">
      <selection activeCell="H24" sqref="H24"/>
    </sheetView>
  </sheetViews>
  <sheetFormatPr defaultColWidth="9.00390625" defaultRowHeight="12.75"/>
  <cols>
    <col min="1" max="1" width="4.625" style="37" customWidth="1"/>
    <col min="2" max="2" width="12.375" style="37" customWidth="1"/>
    <col min="3" max="3" width="13.25390625" style="37" hidden="1" customWidth="1"/>
    <col min="4" max="4" width="12.125" style="37" customWidth="1"/>
    <col min="5" max="5" width="13.625" style="37" customWidth="1"/>
    <col min="6" max="6" width="13.25390625" style="37" customWidth="1"/>
    <col min="7" max="7" width="14.25390625" style="37" customWidth="1"/>
    <col min="8" max="8" width="15.125" style="37" customWidth="1"/>
    <col min="9" max="9" width="14.25390625" style="37" customWidth="1"/>
    <col min="10" max="16384" width="9.125" style="37" customWidth="1"/>
  </cols>
  <sheetData>
    <row r="13" spans="1:9" ht="15">
      <c r="A13" s="58" t="s">
        <v>42</v>
      </c>
      <c r="B13" s="58"/>
      <c r="C13" s="58"/>
      <c r="D13" s="58"/>
      <c r="E13" s="58"/>
      <c r="F13" s="58"/>
      <c r="G13" s="58"/>
      <c r="H13" s="58"/>
      <c r="I13" s="58"/>
    </row>
    <row r="14" spans="1:9" ht="15">
      <c r="A14" s="58" t="s">
        <v>43</v>
      </c>
      <c r="B14" s="58"/>
      <c r="C14" s="58"/>
      <c r="D14" s="58"/>
      <c r="E14" s="58"/>
      <c r="F14" s="58"/>
      <c r="G14" s="58"/>
      <c r="H14" s="58"/>
      <c r="I14" s="58"/>
    </row>
    <row r="15" spans="1:9" ht="15">
      <c r="A15" s="58" t="s">
        <v>44</v>
      </c>
      <c r="B15" s="58"/>
      <c r="C15" s="58"/>
      <c r="D15" s="58"/>
      <c r="E15" s="58"/>
      <c r="F15" s="58"/>
      <c r="G15" s="58"/>
      <c r="H15" s="58"/>
      <c r="I15" s="58"/>
    </row>
    <row r="16" spans="1:9" ht="60">
      <c r="A16" s="38" t="s">
        <v>45</v>
      </c>
      <c r="B16" s="38" t="s">
        <v>46</v>
      </c>
      <c r="C16" s="38" t="s">
        <v>47</v>
      </c>
      <c r="D16" s="38" t="s">
        <v>48</v>
      </c>
      <c r="E16" s="38" t="s">
        <v>49</v>
      </c>
      <c r="F16" s="39" t="s">
        <v>50</v>
      </c>
      <c r="G16" s="39" t="s">
        <v>51</v>
      </c>
      <c r="H16" s="38" t="s">
        <v>52</v>
      </c>
      <c r="I16" s="38" t="s">
        <v>53</v>
      </c>
    </row>
    <row r="17" spans="1:9" ht="15">
      <c r="A17" s="40" t="s">
        <v>54</v>
      </c>
      <c r="B17" s="41">
        <v>-348.06477</v>
      </c>
      <c r="C17" s="41"/>
      <c r="D17" s="41">
        <v>190.82464</v>
      </c>
      <c r="E17" s="41">
        <v>190.09237</v>
      </c>
      <c r="F17" s="41">
        <v>7.76</v>
      </c>
      <c r="G17" s="41">
        <v>10.541</v>
      </c>
      <c r="H17" s="41">
        <v>9.76854</v>
      </c>
      <c r="I17" s="41">
        <f>B17+D17+F17-G17</f>
        <v>-160.02113000000003</v>
      </c>
    </row>
    <row r="19" ht="15">
      <c r="A19" s="42" t="s">
        <v>55</v>
      </c>
    </row>
    <row r="20" ht="15">
      <c r="A20" s="42" t="s">
        <v>56</v>
      </c>
    </row>
    <row r="21" ht="15">
      <c r="A21" s="42" t="s">
        <v>57</v>
      </c>
    </row>
    <row r="22" ht="15">
      <c r="A22" s="42" t="s">
        <v>58</v>
      </c>
    </row>
    <row r="23" ht="15">
      <c r="A23" s="42" t="s">
        <v>59</v>
      </c>
    </row>
    <row r="24" ht="15">
      <c r="A24" s="42" t="s">
        <v>60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2017-04-23T19:32:10Z</dcterms:created>
  <dcterms:modified xsi:type="dcterms:W3CDTF">2017-04-24T18:47:46Z</dcterms:modified>
  <cp:category/>
  <cp:version/>
  <cp:contentType/>
  <cp:contentStatus/>
</cp:coreProperties>
</file>