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<sst xmlns="http://schemas.openxmlformats.org/spreadsheetml/2006/main" count="66" uniqueCount="59">
  <si>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</si>
  <si>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</si>
  <si>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</si>
  <si>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5/3 по ул. Кленовая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</si>
  <si>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</si>
  <si>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</si>
  <si>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</si>
  <si>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</si>
  <si>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</si>
  <si>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</si>
  <si>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</si>
  <si>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</si>
  <si>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</si>
  <si>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</si>
  <si>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</si>
  <si>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</si>
  <si>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</si>
  <si>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</si>
  <si>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</si>
  <si>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</si>
  <si>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</si>
  <si>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</si>
  <si>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Н/2009-78 от 01.04.2009г.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</si>
  <si>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</si>
  <si>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</si>
  <si>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</si>
  <si>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</si>
  <si>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</si>
  <si>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</si>
  <si>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</si>
  <si>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</si>
  <si>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</si>
  <si>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</si>
  <si>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</si>
  <si>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</si>
  <si>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</si>
  <si>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</si>
  <si>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</si>
  <si>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</si>
  <si>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</si>
  <si>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</si>
  <si>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</si>
  <si>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</si>
  <si>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</si>
  <si>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5/3 по ул. Кленовая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</si>
  <si>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</si>
  <si>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</si>
  <si>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</si>
  <si>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</si>
  <si>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</si>
  <si>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</si>
  <si>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</si>
  <si>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</si>
  <si>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</si>
  <si>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</si>
  <si>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14</t>
    </r>
    <r>
      <rPr>
        <b/>
        <sz val="11"/>
        <color indexed="8"/>
        <rFont val="Calibri"/>
        <family val="2"/>
      </rPr>
      <t xml:space="preserve">8,52 </t>
    </r>
    <r>
      <rPr>
        <sz val="10"/>
        <rFont val="Arial Cyr"/>
        <family val="0"/>
      </rPr>
      <t>тыс.рублей, в том числе:</t>
    </r>
  </si>
  <si>
    <t>ремонт канализационных лежаков и выпусков до колодца- 148,07 т.р.</t>
  </si>
  <si>
    <t>работы по электрике - 0.40т.р.</t>
  </si>
  <si>
    <t>прочее - 0,05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</si>
</sst>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2" fontId="41" fillId="0" borderId="17" xfId="52" applyNumberFormat="1" applyFont="1" applyFill="1" applyBorder="1" applyAlignment="1">
      <alignment horizontal="center" vertical="center"/>
      <protection/>
    </xf>
    <xf numFmtId="0" fontId="32" fillId="0" borderId="0" xfId="52" applyFont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7"/>
  <sheetViews>
    <sheetView zoomScalePageLayoutView="0" workbookViewId="0" topLeftCell="C38">
      <selection activeCell="G27" sqref="G27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875" style="34" customWidth="1"/>
    <col min="4" max="4" width="13.125" style="34" customWidth="1"/>
    <col min="5" max="5" width="11.875" style="34" customWidth="1"/>
    <col min="6" max="6" width="13.25390625" style="34" customWidth="1"/>
    <col min="7" max="7" width="11.875" style="34" customWidth="1"/>
    <col min="8" max="8" width="13.375" style="34" customWidth="1"/>
    <col min="9" max="9" width="24.75390625" style="34" customWidth="1"/>
    <col min="10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27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4.25">
      <c r="C17" s="51" t="s">
        <v>1</v>
      </c>
      <c r="D17" s="51"/>
      <c r="E17" s="51"/>
      <c r="F17" s="51"/>
      <c r="G17" s="51"/>
      <c r="H17" s="51"/>
      <c r="I17" s="51"/>
    </row>
    <row r="18" spans="3:9" ht="12.75">
      <c r="C18" s="52" t="s">
        <v>2</v>
      </c>
      <c r="D18" s="52"/>
      <c r="E18" s="52"/>
      <c r="F18" s="52"/>
      <c r="G18" s="52"/>
      <c r="H18" s="52"/>
      <c r="I18" s="52"/>
    </row>
    <row r="19" spans="3:9" ht="12.75">
      <c r="C19" s="52" t="s">
        <v>3</v>
      </c>
      <c r="D19" s="52"/>
      <c r="E19" s="52"/>
      <c r="F19" s="52"/>
      <c r="G19" s="52"/>
      <c r="H19" s="52"/>
      <c r="I19" s="52"/>
    </row>
    <row r="20" spans="3:9" ht="6" customHeight="1" thickBot="1">
      <c r="C20" s="53"/>
      <c r="D20" s="53"/>
      <c r="E20" s="53"/>
      <c r="F20" s="53"/>
      <c r="G20" s="53"/>
      <c r="H20" s="53"/>
      <c r="I20" s="53"/>
    </row>
    <row r="21" spans="3:9" ht="50.25" customHeight="1" thickBot="1">
      <c r="C21" s="9" t="s">
        <v>4</v>
      </c>
      <c r="D21" s="10" t="s">
        <v>5</v>
      </c>
      <c r="E21" s="11" t="s">
        <v>6</v>
      </c>
      <c r="F21" s="11" t="s">
        <v>7</v>
      </c>
      <c r="G21" s="11" t="s">
        <v>8</v>
      </c>
      <c r="H21" s="11" t="s">
        <v>9</v>
      </c>
      <c r="I21" s="10" t="s">
        <v>10</v>
      </c>
    </row>
    <row r="22" spans="3:9" ht="13.5" customHeight="1" thickBot="1">
      <c r="C22" s="54" t="s">
        <v>11</v>
      </c>
      <c r="D22" s="44"/>
      <c r="E22" s="44"/>
      <c r="F22" s="44"/>
      <c r="G22" s="44"/>
      <c r="H22" s="44"/>
      <c r="I22" s="55"/>
    </row>
    <row r="23" spans="3:11" ht="13.5" customHeight="1" thickBot="1">
      <c r="C23" s="12" t="s">
        <v>12</v>
      </c>
      <c r="D23" s="13">
        <v>23452.599999999977</v>
      </c>
      <c r="E23" s="14">
        <v>348548.72</v>
      </c>
      <c r="F23" s="14">
        <v>335852.12</v>
      </c>
      <c r="G23" s="14">
        <v>349872.53</v>
      </c>
      <c r="H23" s="14">
        <f>+D23+E23-F23</f>
        <v>36149.19999999995</v>
      </c>
      <c r="I23" s="56" t="s">
        <v>13</v>
      </c>
      <c r="K23" s="15">
        <v>36149.2</v>
      </c>
    </row>
    <row r="24" spans="3:11" ht="13.5" customHeight="1" thickBot="1">
      <c r="C24" s="12" t="s">
        <v>14</v>
      </c>
      <c r="D24" s="13">
        <v>5793.980000000025</v>
      </c>
      <c r="E24" s="16">
        <f>124264.47-2564.27</f>
        <v>121700.2</v>
      </c>
      <c r="F24" s="16">
        <v>121498.42</v>
      </c>
      <c r="G24" s="14">
        <v>125275.95</v>
      </c>
      <c r="H24" s="14">
        <f>+D24+E24-F24</f>
        <v>5995.760000000024</v>
      </c>
      <c r="I24" s="57"/>
      <c r="K24" s="2">
        <f>6697.13-701.37</f>
        <v>5995.76</v>
      </c>
    </row>
    <row r="25" spans="3:11" ht="13.5" customHeight="1" thickBot="1">
      <c r="C25" s="12" t="s">
        <v>15</v>
      </c>
      <c r="D25" s="13">
        <v>3063.0400000000154</v>
      </c>
      <c r="E25" s="16">
        <f>67867.16-1904.11</f>
        <v>65963.05</v>
      </c>
      <c r="F25" s="16">
        <v>65411.87</v>
      </c>
      <c r="G25" s="14">
        <v>62281.17</v>
      </c>
      <c r="H25" s="14">
        <f>+D25+E25-F25</f>
        <v>3614.220000000023</v>
      </c>
      <c r="I25" s="57"/>
      <c r="K25" s="2">
        <f>3769-154.78</f>
        <v>3614.22</v>
      </c>
    </row>
    <row r="26" spans="3:11" ht="13.5" customHeight="1" thickBot="1">
      <c r="C26" s="12" t="s">
        <v>16</v>
      </c>
      <c r="D26" s="13">
        <v>1383.229999999996</v>
      </c>
      <c r="E26" s="16">
        <f>17130.99-177.1+23816.05+181.19</f>
        <v>40951.130000000005</v>
      </c>
      <c r="F26" s="16">
        <f>16367.97+23870.08</f>
        <v>40238.05</v>
      </c>
      <c r="G26" s="14">
        <v>38697.86</v>
      </c>
      <c r="H26" s="14">
        <f>+D26+E26-F26</f>
        <v>2096.3099999999977</v>
      </c>
      <c r="I26" s="57"/>
      <c r="K26" s="2">
        <f>924.64-96.84+1322.83-54.32</f>
        <v>2096.31</v>
      </c>
    </row>
    <row r="27" spans="3:11" ht="13.5" customHeight="1" thickBot="1">
      <c r="C27" s="12" t="s">
        <v>17</v>
      </c>
      <c r="D27" s="13">
        <v>277.6800000000021</v>
      </c>
      <c r="E27" s="16">
        <f>600.26+3655.63</f>
        <v>4255.89</v>
      </c>
      <c r="F27" s="16">
        <f>394.97+3560.66</f>
        <v>3955.63</v>
      </c>
      <c r="G27" s="14">
        <f>5411+161.24</f>
        <v>5572.24</v>
      </c>
      <c r="H27" s="14">
        <f>+D27+E27-F27</f>
        <v>577.9400000000023</v>
      </c>
      <c r="I27" s="58"/>
      <c r="K27" s="2">
        <f>159.11+418.83</f>
        <v>577.94</v>
      </c>
    </row>
    <row r="28" spans="3:9" ht="13.5" customHeight="1" thickBot="1">
      <c r="C28" s="12" t="s">
        <v>18</v>
      </c>
      <c r="D28" s="17">
        <f>SUM(D23:D27)</f>
        <v>33970.53000000001</v>
      </c>
      <c r="E28" s="17">
        <f>SUM(E23:E27)</f>
        <v>581418.99</v>
      </c>
      <c r="F28" s="17">
        <f>SUM(F23:F27)</f>
        <v>566956.09</v>
      </c>
      <c r="G28" s="17">
        <f>SUM(G23:G27)</f>
        <v>581699.75</v>
      </c>
      <c r="H28" s="17">
        <f>SUM(H23:H27)</f>
        <v>48433.43</v>
      </c>
      <c r="I28" s="18"/>
    </row>
    <row r="29" spans="3:9" ht="13.5" customHeight="1" thickBot="1">
      <c r="C29" s="44" t="s">
        <v>19</v>
      </c>
      <c r="D29" s="44"/>
      <c r="E29" s="44"/>
      <c r="F29" s="44"/>
      <c r="G29" s="44"/>
      <c r="H29" s="44"/>
      <c r="I29" s="44"/>
    </row>
    <row r="30" spans="3:9" ht="52.5" customHeight="1" thickBot="1">
      <c r="C30" s="19" t="s">
        <v>4</v>
      </c>
      <c r="D30" s="10" t="s">
        <v>5</v>
      </c>
      <c r="E30" s="11" t="s">
        <v>6</v>
      </c>
      <c r="F30" s="11" t="s">
        <v>7</v>
      </c>
      <c r="G30" s="11" t="s">
        <v>8</v>
      </c>
      <c r="H30" s="11" t="s">
        <v>9</v>
      </c>
      <c r="I30" s="20" t="s">
        <v>20</v>
      </c>
    </row>
    <row r="31" spans="3:11" ht="21" customHeight="1" thickBot="1">
      <c r="C31" s="9" t="s">
        <v>21</v>
      </c>
      <c r="D31" s="21">
        <v>10831.850000000006</v>
      </c>
      <c r="E31" s="22">
        <f>667.75+2264.94+232293.72</f>
        <v>235226.41</v>
      </c>
      <c r="F31" s="22">
        <f>605.56+2026.86+229275.47</f>
        <v>231907.89</v>
      </c>
      <c r="G31" s="22">
        <f>+E31</f>
        <v>235226.41</v>
      </c>
      <c r="H31" s="22">
        <f>+D31+E31-F31</f>
        <v>14150.369999999995</v>
      </c>
      <c r="I31" s="45" t="s">
        <v>22</v>
      </c>
      <c r="J31" s="23">
        <f>10832.05-0.2-D31</f>
        <v>0</v>
      </c>
      <c r="K31" s="23">
        <f>13850.1+238.08+62.19-H31</f>
        <v>0</v>
      </c>
    </row>
    <row r="32" spans="3:9" ht="14.25" customHeight="1" thickBot="1">
      <c r="C32" s="12" t="s">
        <v>23</v>
      </c>
      <c r="D32" s="13">
        <v>2239.670000000013</v>
      </c>
      <c r="E32" s="14">
        <v>48787.2</v>
      </c>
      <c r="F32" s="14">
        <v>48097.05</v>
      </c>
      <c r="G32" s="22">
        <v>148518.88</v>
      </c>
      <c r="H32" s="22">
        <f aca="true" t="shared" si="0" ref="H32:H39">+D32+E32-F32</f>
        <v>2929.820000000007</v>
      </c>
      <c r="I32" s="46"/>
    </row>
    <row r="33" spans="3:9" ht="13.5" customHeight="1" thickBot="1">
      <c r="C33" s="19" t="s">
        <v>24</v>
      </c>
      <c r="D33" s="24">
        <v>0</v>
      </c>
      <c r="E33" s="14"/>
      <c r="F33" s="14"/>
      <c r="G33" s="22"/>
      <c r="H33" s="22">
        <f t="shared" si="0"/>
        <v>0</v>
      </c>
      <c r="I33" s="25"/>
    </row>
    <row r="34" spans="3:9" ht="12.75" customHeight="1" hidden="1" thickBot="1">
      <c r="C34" s="12" t="s">
        <v>25</v>
      </c>
      <c r="D34" s="13">
        <v>0</v>
      </c>
      <c r="E34" s="14"/>
      <c r="F34" s="14"/>
      <c r="G34" s="22"/>
      <c r="H34" s="22">
        <f t="shared" si="0"/>
        <v>0</v>
      </c>
      <c r="I34" s="26" t="s">
        <v>26</v>
      </c>
    </row>
    <row r="35" spans="3:11" ht="27.75" customHeight="1" thickBot="1">
      <c r="C35" s="12" t="s">
        <v>27</v>
      </c>
      <c r="D35" s="13">
        <v>2436.4899999999907</v>
      </c>
      <c r="E35" s="14">
        <f>40644.68+12439.32</f>
        <v>53084</v>
      </c>
      <c r="F35" s="14">
        <f>14875.81+37456.55</f>
        <v>52332.36</v>
      </c>
      <c r="G35" s="22">
        <v>46094.58</v>
      </c>
      <c r="H35" s="22">
        <f t="shared" si="0"/>
        <v>3188.12999999999</v>
      </c>
      <c r="I35" s="27" t="s">
        <v>28</v>
      </c>
      <c r="J35" s="2">
        <f>2436.53-0.04</f>
        <v>2436.4900000000002</v>
      </c>
      <c r="K35" s="2">
        <v>3188.13</v>
      </c>
    </row>
    <row r="36" spans="3:9" ht="28.5" customHeight="1" thickBot="1">
      <c r="C36" s="12" t="s">
        <v>29</v>
      </c>
      <c r="D36" s="13">
        <v>74.66000000000008</v>
      </c>
      <c r="E36" s="28">
        <v>1617.04</v>
      </c>
      <c r="F36" s="28">
        <v>1594.86</v>
      </c>
      <c r="G36" s="22">
        <f>+E36</f>
        <v>1617.04</v>
      </c>
      <c r="H36" s="22">
        <f t="shared" si="0"/>
        <v>96.84000000000015</v>
      </c>
      <c r="I36" s="27" t="s">
        <v>30</v>
      </c>
    </row>
    <row r="37" spans="3:9" ht="13.5" customHeight="1" thickBot="1">
      <c r="C37" s="19" t="s">
        <v>31</v>
      </c>
      <c r="D37" s="13">
        <v>1520.3199999999997</v>
      </c>
      <c r="E37" s="16">
        <v>28312.71</v>
      </c>
      <c r="F37" s="16">
        <v>27756.41</v>
      </c>
      <c r="G37" s="22">
        <f>+E37</f>
        <v>28312.71</v>
      </c>
      <c r="H37" s="22">
        <f t="shared" si="0"/>
        <v>2076.619999999999</v>
      </c>
      <c r="I37" s="26"/>
    </row>
    <row r="38" spans="3:9" ht="13.5" customHeight="1" thickBot="1">
      <c r="C38" s="19" t="s">
        <v>32</v>
      </c>
      <c r="D38" s="13">
        <v>0</v>
      </c>
      <c r="E38" s="16">
        <f>11961.12+4338.3</f>
        <v>16299.420000000002</v>
      </c>
      <c r="F38" s="16">
        <f>4338.3+11961.12</f>
        <v>16299.420000000002</v>
      </c>
      <c r="G38" s="22">
        <f>+E38</f>
        <v>16299.420000000002</v>
      </c>
      <c r="H38" s="22">
        <f t="shared" si="0"/>
        <v>0</v>
      </c>
      <c r="I38" s="26"/>
    </row>
    <row r="39" spans="3:9" ht="13.5" customHeight="1" thickBot="1">
      <c r="C39" s="12" t="s">
        <v>33</v>
      </c>
      <c r="D39" s="13">
        <v>325.77000000000044</v>
      </c>
      <c r="E39" s="16">
        <v>7114.8</v>
      </c>
      <c r="F39" s="16">
        <v>7012.8</v>
      </c>
      <c r="G39" s="22">
        <f>+E39</f>
        <v>7114.8</v>
      </c>
      <c r="H39" s="22">
        <f t="shared" si="0"/>
        <v>427.77000000000044</v>
      </c>
      <c r="I39" s="27" t="s">
        <v>34</v>
      </c>
    </row>
    <row r="40" spans="3:9" s="29" customFormat="1" ht="13.5" customHeight="1" thickBot="1">
      <c r="C40" s="12" t="s">
        <v>18</v>
      </c>
      <c r="D40" s="17">
        <f>SUM(D31:D39)</f>
        <v>17428.76000000001</v>
      </c>
      <c r="E40" s="17">
        <f>SUM(E31:E39)</f>
        <v>390441.57999999996</v>
      </c>
      <c r="F40" s="17">
        <f>SUM(F31:F39)</f>
        <v>385000.7899999999</v>
      </c>
      <c r="G40" s="17">
        <f>SUM(G31:G39)</f>
        <v>483183.84</v>
      </c>
      <c r="H40" s="17">
        <f>SUM(H31:H39)</f>
        <v>22869.549999999992</v>
      </c>
      <c r="I40" s="25"/>
    </row>
    <row r="41" spans="3:9" ht="13.5" customHeight="1" thickBot="1">
      <c r="C41" s="47" t="s">
        <v>35</v>
      </c>
      <c r="D41" s="47"/>
      <c r="E41" s="47"/>
      <c r="F41" s="47"/>
      <c r="G41" s="47"/>
      <c r="H41" s="47"/>
      <c r="I41" s="47"/>
    </row>
    <row r="42" spans="3:9" ht="28.5" customHeight="1" thickBot="1">
      <c r="C42" s="30" t="s">
        <v>36</v>
      </c>
      <c r="D42" s="48" t="s">
        <v>37</v>
      </c>
      <c r="E42" s="49"/>
      <c r="F42" s="49"/>
      <c r="G42" s="49"/>
      <c r="H42" s="50"/>
      <c r="I42" s="31" t="s">
        <v>38</v>
      </c>
    </row>
    <row r="43" spans="3:8" ht="21" customHeight="1">
      <c r="C43" s="32" t="s">
        <v>39</v>
      </c>
      <c r="D43" s="32"/>
      <c r="E43" s="32"/>
      <c r="F43" s="32"/>
      <c r="G43" s="32"/>
      <c r="H43" s="33">
        <f>+H28+H40</f>
        <v>71302.98</v>
      </c>
    </row>
    <row r="44" spans="3:4" ht="15" hidden="1">
      <c r="C44" s="35" t="s">
        <v>40</v>
      </c>
      <c r="D44" s="35"/>
    </row>
    <row r="45" ht="12.75" customHeight="1">
      <c r="C45" s="36" t="s">
        <v>41</v>
      </c>
    </row>
    <row r="46" ht="12.75" customHeight="1"/>
    <row r="47" spans="4:6" ht="12.75">
      <c r="D47" s="37"/>
      <c r="E47" s="37"/>
      <c r="F47" s="37"/>
    </row>
  </sheetData>
  <sheetProtection/>
  <mergeCells count="10">
    <mergeCell ref="C29:I29"/>
    <mergeCell ref="I31:I32"/>
    <mergeCell ref="C41:I41"/>
    <mergeCell ref="D42:H42"/>
    <mergeCell ref="C17:I17"/>
    <mergeCell ref="C18:I18"/>
    <mergeCell ref="C19:I19"/>
    <mergeCell ref="C20:I20"/>
    <mergeCell ref="C22:I22"/>
    <mergeCell ref="I23:I27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2"/>
  <sheetViews>
    <sheetView tabSelected="1" zoomScaleSheetLayoutView="120" zoomScalePageLayoutView="0" workbookViewId="0" topLeftCell="A16">
      <selection activeCell="F30" sqref="F30"/>
    </sheetView>
  </sheetViews>
  <sheetFormatPr defaultColWidth="9.00390625" defaultRowHeight="12.75"/>
  <cols>
    <col min="1" max="1" width="4.625" style="38" customWidth="1"/>
    <col min="2" max="2" width="12.375" style="38" customWidth="1"/>
    <col min="3" max="3" width="13.25390625" style="38" hidden="1" customWidth="1"/>
    <col min="4" max="4" width="12.125" style="38" customWidth="1"/>
    <col min="5" max="5" width="13.625" style="38" customWidth="1"/>
    <col min="6" max="6" width="13.25390625" style="38" customWidth="1"/>
    <col min="7" max="7" width="14.25390625" style="38" customWidth="1"/>
    <col min="8" max="8" width="15.125" style="38" customWidth="1"/>
    <col min="9" max="9" width="14.25390625" style="38" customWidth="1"/>
    <col min="10" max="16384" width="9.125" style="38" customWidth="1"/>
  </cols>
  <sheetData>
    <row r="13" spans="1:9" ht="15">
      <c r="A13" s="59" t="s">
        <v>42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43</v>
      </c>
      <c r="B14" s="59"/>
      <c r="C14" s="59"/>
      <c r="D14" s="59"/>
      <c r="E14" s="59"/>
      <c r="F14" s="59"/>
      <c r="G14" s="59"/>
      <c r="H14" s="59"/>
      <c r="I14" s="59"/>
    </row>
    <row r="15" spans="1:9" ht="15">
      <c r="A15" s="59" t="s">
        <v>44</v>
      </c>
      <c r="B15" s="59"/>
      <c r="C15" s="59"/>
      <c r="D15" s="59"/>
      <c r="E15" s="59"/>
      <c r="F15" s="59"/>
      <c r="G15" s="59"/>
      <c r="H15" s="59"/>
      <c r="I15" s="59"/>
    </row>
    <row r="16" spans="1:9" ht="60">
      <c r="A16" s="39" t="s">
        <v>45</v>
      </c>
      <c r="B16" s="39" t="s">
        <v>46</v>
      </c>
      <c r="C16" s="39" t="s">
        <v>47</v>
      </c>
      <c r="D16" s="39" t="s">
        <v>48</v>
      </c>
      <c r="E16" s="39" t="s">
        <v>49</v>
      </c>
      <c r="F16" s="40" t="s">
        <v>50</v>
      </c>
      <c r="G16" s="40" t="s">
        <v>51</v>
      </c>
      <c r="H16" s="39" t="s">
        <v>52</v>
      </c>
      <c r="I16" s="39" t="s">
        <v>53</v>
      </c>
    </row>
    <row r="17" spans="1:9" ht="15">
      <c r="A17" s="41" t="s">
        <v>54</v>
      </c>
      <c r="B17" s="42">
        <v>3.52166</v>
      </c>
      <c r="C17" s="42"/>
      <c r="D17" s="42">
        <v>48.7872</v>
      </c>
      <c r="E17" s="42">
        <v>48.09705</v>
      </c>
      <c r="F17" s="42">
        <v>2.16</v>
      </c>
      <c r="G17" s="42">
        <v>148.51888</v>
      </c>
      <c r="H17" s="42">
        <v>2.92982</v>
      </c>
      <c r="I17" s="42">
        <f>B17+D17+F17-G17</f>
        <v>-94.05002</v>
      </c>
    </row>
    <row r="19" ht="15">
      <c r="A19" s="38" t="s">
        <v>55</v>
      </c>
    </row>
    <row r="20" ht="15">
      <c r="A20" s="38" t="s">
        <v>56</v>
      </c>
    </row>
    <row r="21" ht="15">
      <c r="A21" s="38" t="s">
        <v>57</v>
      </c>
    </row>
    <row r="22" ht="15">
      <c r="A22" s="43" t="s">
        <v>58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2017-04-23T19:33:24Z</dcterms:created>
  <dcterms:modified xsi:type="dcterms:W3CDTF">2017-04-24T18:48:14Z</dcterms:modified>
  <cp:category/>
  <cp:version/>
  <cp:contentType/>
  <cp:contentStatus/>
</cp:coreProperties>
</file>