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<sst xmlns="http://schemas.openxmlformats.org/spreadsheetml/2006/main" count="67" uniqueCount="60">
  <si>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</si>
  <si>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</si>
  <si>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</si>
  <si>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ул. Молодежная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</si>
  <si>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</si>
  <si>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</si>
  <si>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</si>
  <si>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</si>
  <si>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</si>
  <si>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</si>
  <si>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</si>
  <si>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</si>
  <si>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</si>
  <si>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</si>
  <si>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</si>
  <si>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</si>
  <si>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</si>
  <si>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</si>
  <si>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</si>
  <si>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</si>
  <si>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</si>
  <si>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</si>
  <si>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Н/2011-101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</si>
  <si>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</si>
  <si>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</si>
  <si>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</si>
  <si>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</si>
  <si>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</si>
  <si>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</si>
  <si>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</si>
  <si>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</si>
  <si>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</si>
  <si>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</si>
  <si>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</si>
  <si>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</si>
  <si>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</si>
  <si>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</si>
  <si>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2160,00 руб., от  ООО " Перспектива" 5600.00руб</t>
  </si>
  <si>
    <t>ЦИТ "Домашние сети",              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</si>
  <si>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</si>
  <si>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</si>
  <si>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</si>
  <si>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</si>
  <si>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</si>
  <si>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№2  по ул. Молодежная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</si>
  <si>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</si>
  <si>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</si>
  <si>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</si>
  <si>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</si>
  <si>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</si>
  <si>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</si>
  <si>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</si>
  <si>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</si>
  <si>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</si>
  <si>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</si>
  <si>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305.45</t>
    </r>
    <r>
      <rPr>
        <sz val="10"/>
        <rFont val="Arial Cyr"/>
        <family val="0"/>
      </rPr>
      <t>тыс.рублей, в том числе:</t>
    </r>
  </si>
  <si>
    <t>очистка крыши от снега - 22.75 т.р.</t>
  </si>
  <si>
    <t>ремонт канализационных лежаков и выпусков до колодца - 282.47 т.р.</t>
  </si>
  <si>
    <t>прочее - 0,02 т.р.</t>
  </si>
  <si>
    <t>смена стекол - 0.21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</si>
</sst>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2" fontId="41" fillId="0" borderId="17" xfId="52" applyNumberFormat="1" applyFont="1" applyFill="1" applyBorder="1" applyAlignment="1">
      <alignment horizontal="center" vertical="center"/>
      <protection/>
    </xf>
    <xf numFmtId="0" fontId="33" fillId="33" borderId="0" xfId="52" applyFill="1">
      <alignment/>
      <protection/>
    </xf>
    <xf numFmtId="0" fontId="33" fillId="0" borderId="0" xfId="52" applyBorder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zoomScalePageLayoutView="0" workbookViewId="0" topLeftCell="C39">
      <selection activeCell="D46" sqref="D46:H4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9.25390625" style="34" customWidth="1"/>
    <col min="4" max="4" width="13.00390625" style="34" customWidth="1"/>
    <col min="5" max="5" width="11.875" style="34" customWidth="1"/>
    <col min="6" max="6" width="13.25390625" style="34" customWidth="1"/>
    <col min="7" max="7" width="11.875" style="34" customWidth="1"/>
    <col min="8" max="8" width="13.25390625" style="34" customWidth="1"/>
    <col min="9" max="9" width="25.375" style="34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53" t="s">
        <v>1</v>
      </c>
      <c r="D21" s="53"/>
      <c r="E21" s="53"/>
      <c r="F21" s="53"/>
      <c r="G21" s="53"/>
      <c r="H21" s="53"/>
      <c r="I21" s="53"/>
    </row>
    <row r="22" spans="3:9" ht="12.75">
      <c r="C22" s="54" t="s">
        <v>2</v>
      </c>
      <c r="D22" s="54"/>
      <c r="E22" s="54"/>
      <c r="F22" s="54"/>
      <c r="G22" s="54"/>
      <c r="H22" s="54"/>
      <c r="I22" s="54"/>
    </row>
    <row r="23" spans="3:9" ht="12.75">
      <c r="C23" s="54" t="s">
        <v>3</v>
      </c>
      <c r="D23" s="54"/>
      <c r="E23" s="54"/>
      <c r="F23" s="54"/>
      <c r="G23" s="54"/>
      <c r="H23" s="54"/>
      <c r="I23" s="54"/>
    </row>
    <row r="24" spans="3:9" ht="6" customHeight="1" thickBot="1">
      <c r="C24" s="55"/>
      <c r="D24" s="55"/>
      <c r="E24" s="55"/>
      <c r="F24" s="55"/>
      <c r="G24" s="55"/>
      <c r="H24" s="55"/>
      <c r="I24" s="55"/>
    </row>
    <row r="25" spans="3:9" ht="56.25" customHeight="1" thickBot="1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>
      <c r="C26" s="56" t="s">
        <v>11</v>
      </c>
      <c r="D26" s="46"/>
      <c r="E26" s="46"/>
      <c r="F26" s="46"/>
      <c r="G26" s="46"/>
      <c r="H26" s="46"/>
      <c r="I26" s="57"/>
    </row>
    <row r="27" spans="3:11" ht="13.5" customHeight="1" thickBot="1">
      <c r="C27" s="12" t="s">
        <v>12</v>
      </c>
      <c r="D27" s="13">
        <v>136167.56999999995</v>
      </c>
      <c r="E27" s="14">
        <v>1023253.86</v>
      </c>
      <c r="F27" s="14">
        <f>956906.13+549.41+2066.65+9386.22</f>
        <v>968908.41</v>
      </c>
      <c r="G27" s="14">
        <v>1020906.39</v>
      </c>
      <c r="H27" s="14">
        <f>+D27+E27-F27</f>
        <v>190513.0199999999</v>
      </c>
      <c r="I27" s="58" t="s">
        <v>13</v>
      </c>
      <c r="K27" s="15">
        <f>182431.76+7.96+29.94+8043.36</f>
        <v>190513.02</v>
      </c>
    </row>
    <row r="28" spans="3:11" ht="13.5" customHeight="1" thickBot="1">
      <c r="C28" s="12" t="s">
        <v>14</v>
      </c>
      <c r="D28" s="13">
        <v>30410.570000000007</v>
      </c>
      <c r="E28" s="16">
        <f>310137.54-22659.33</f>
        <v>287478.20999999996</v>
      </c>
      <c r="F28" s="16">
        <f>682.91+432.99+271772.83+1064.78</f>
        <v>273953.51000000007</v>
      </c>
      <c r="G28" s="14">
        <v>294079.55</v>
      </c>
      <c r="H28" s="14">
        <f>+D28+E28-F28</f>
        <v>43935.2699999999</v>
      </c>
      <c r="I28" s="59"/>
      <c r="K28" s="2">
        <f>2788.51+52299.21-11502.93+344.2+6.28</f>
        <v>43935.27</v>
      </c>
    </row>
    <row r="29" spans="3:11" ht="13.5" customHeight="1" thickBot="1">
      <c r="C29" s="12" t="s">
        <v>15</v>
      </c>
      <c r="D29" s="13">
        <v>21999.160000000003</v>
      </c>
      <c r="E29" s="16">
        <f>148280.82-13880.88</f>
        <v>134399.94</v>
      </c>
      <c r="F29" s="16">
        <f>125144.68+1862.51+239.14</f>
        <v>127246.32999999999</v>
      </c>
      <c r="G29" s="14">
        <v>120560.61</v>
      </c>
      <c r="H29" s="14">
        <f>+D29+E29-F29</f>
        <v>29152.77000000002</v>
      </c>
      <c r="I29" s="59"/>
      <c r="K29" s="2">
        <f>3.46+28381.94-2914.42+3681.79</f>
        <v>29152.769999999997</v>
      </c>
    </row>
    <row r="30" spans="3:11" ht="13.5" customHeight="1" thickBot="1">
      <c r="C30" s="12" t="s">
        <v>16</v>
      </c>
      <c r="D30" s="13">
        <v>12991.25</v>
      </c>
      <c r="E30" s="16">
        <f>52035.8-2434.39+42790.49-2982.13</f>
        <v>89409.76999999999</v>
      </c>
      <c r="F30" s="16">
        <f>737.7+46436.07+103.16+37894.45+46.03</f>
        <v>85217.41</v>
      </c>
      <c r="G30" s="14">
        <v>81649.04</v>
      </c>
      <c r="H30" s="14">
        <f>+D30+E30-F30</f>
        <v>17183.609999999986</v>
      </c>
      <c r="I30" s="59"/>
      <c r="K30" s="2">
        <f>1358.19+10394.77-1014.49+421.22+7499.88-1476.63+0.67</f>
        <v>17183.609999999997</v>
      </c>
    </row>
    <row r="31" spans="3:11" ht="13.5" customHeight="1" thickBot="1">
      <c r="C31" s="12" t="s">
        <v>17</v>
      </c>
      <c r="D31" s="13">
        <v>-171</v>
      </c>
      <c r="E31" s="16">
        <f>1289.72+7388.49</f>
        <v>8678.21</v>
      </c>
      <c r="F31" s="16">
        <f>0.53+1.91+1254.62+5930.16</f>
        <v>7187.219999999999</v>
      </c>
      <c r="G31" s="14">
        <f>15331.29+41.58</f>
        <v>15372.87</v>
      </c>
      <c r="H31" s="14">
        <f>+D31+E31-F31</f>
        <v>1319.9899999999998</v>
      </c>
      <c r="I31" s="60"/>
      <c r="K31" s="2">
        <f>0.01+0.03+351.62+1084.14-115.81</f>
        <v>1319.9900000000002</v>
      </c>
    </row>
    <row r="32" spans="3:9" ht="13.5" customHeight="1" thickBot="1">
      <c r="C32" s="12" t="s">
        <v>18</v>
      </c>
      <c r="D32" s="17">
        <f>SUM(D27:D31)</f>
        <v>201397.54999999996</v>
      </c>
      <c r="E32" s="17">
        <f>SUM(E27:E31)</f>
        <v>1543219.9899999998</v>
      </c>
      <c r="F32" s="17">
        <f>SUM(F27:F31)</f>
        <v>1462512.8800000001</v>
      </c>
      <c r="G32" s="17">
        <f>SUM(G27:G31)</f>
        <v>1532568.4600000002</v>
      </c>
      <c r="H32" s="17">
        <f>SUM(H27:H31)</f>
        <v>282104.6599999998</v>
      </c>
      <c r="I32" s="18"/>
    </row>
    <row r="33" spans="3:9" ht="13.5" customHeight="1" thickBot="1">
      <c r="C33" s="46" t="s">
        <v>19</v>
      </c>
      <c r="D33" s="46"/>
      <c r="E33" s="46"/>
      <c r="F33" s="46"/>
      <c r="G33" s="46"/>
      <c r="H33" s="46"/>
      <c r="I33" s="46"/>
    </row>
    <row r="34" spans="3:9" ht="50.25" customHeight="1" thickBot="1">
      <c r="C34" s="19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20" t="s">
        <v>20</v>
      </c>
    </row>
    <row r="35" spans="3:11" ht="23.25" customHeight="1" thickBot="1">
      <c r="C35" s="9" t="s">
        <v>21</v>
      </c>
      <c r="D35" s="21">
        <v>47440.76000000007</v>
      </c>
      <c r="E35" s="22">
        <f>2665.63+10496.61+423035.64</f>
        <v>436197.88</v>
      </c>
      <c r="F35" s="22">
        <f>2193.84+8611.34+396772.35</f>
        <v>407577.52999999997</v>
      </c>
      <c r="G35" s="22">
        <f>+E35</f>
        <v>436197.88</v>
      </c>
      <c r="H35" s="22">
        <f>+D35+E35-F35</f>
        <v>76061.1100000001</v>
      </c>
      <c r="I35" s="47" t="s">
        <v>22</v>
      </c>
      <c r="J35" s="23">
        <f>18.31-0.06+70.29-0.21+47373.57-21.14-D35</f>
        <v>-6.548361852765083E-11</v>
      </c>
      <c r="K35" s="23">
        <f>490.04+1955.35+73615.72-H35</f>
        <v>0</v>
      </c>
    </row>
    <row r="36" spans="3:9" ht="14.25" customHeight="1" thickBot="1">
      <c r="C36" s="12" t="s">
        <v>23</v>
      </c>
      <c r="D36" s="13">
        <v>9787.909999999989</v>
      </c>
      <c r="E36" s="14">
        <v>88847.68</v>
      </c>
      <c r="F36" s="14">
        <v>83182.4</v>
      </c>
      <c r="G36" s="22">
        <v>305451.39</v>
      </c>
      <c r="H36" s="22">
        <f aca="true" t="shared" si="0" ref="H36:H43">+D36+E36-F36</f>
        <v>15453.189999999988</v>
      </c>
      <c r="I36" s="48"/>
    </row>
    <row r="37" spans="3:9" ht="13.5" customHeight="1" hidden="1" thickBot="1">
      <c r="C37" s="19" t="s">
        <v>24</v>
      </c>
      <c r="D37" s="24">
        <v>0</v>
      </c>
      <c r="E37" s="14"/>
      <c r="F37" s="14"/>
      <c r="G37" s="22"/>
      <c r="H37" s="22">
        <f t="shared" si="0"/>
        <v>0</v>
      </c>
      <c r="I37" s="25"/>
    </row>
    <row r="38" spans="3:9" ht="12.75" customHeight="1" hidden="1" thickBot="1">
      <c r="C38" s="12" t="s">
        <v>25</v>
      </c>
      <c r="D38" s="13">
        <v>0</v>
      </c>
      <c r="E38" s="14"/>
      <c r="F38" s="14"/>
      <c r="G38" s="22"/>
      <c r="H38" s="22">
        <f t="shared" si="0"/>
        <v>0</v>
      </c>
      <c r="I38" s="25" t="s">
        <v>26</v>
      </c>
    </row>
    <row r="39" spans="3:11" ht="29.25" customHeight="1" thickBot="1">
      <c r="C39" s="12" t="s">
        <v>27</v>
      </c>
      <c r="D39" s="13">
        <v>10659.210000000006</v>
      </c>
      <c r="E39" s="14">
        <f>22653.66+74019.06</f>
        <v>96672.72</v>
      </c>
      <c r="F39" s="14">
        <f>1665+26587.63+62264.82</f>
        <v>90517.45</v>
      </c>
      <c r="G39" s="22">
        <v>73370.7</v>
      </c>
      <c r="H39" s="22">
        <f t="shared" si="0"/>
        <v>16814.48000000001</v>
      </c>
      <c r="I39" s="26" t="s">
        <v>28</v>
      </c>
      <c r="J39" s="2">
        <f>2864.67+7799.29-4.75</f>
        <v>10659.21</v>
      </c>
      <c r="K39" s="2">
        <f>1199.67+3860.57+11754.24</f>
        <v>16814.48</v>
      </c>
    </row>
    <row r="40" spans="3:9" ht="27.75" customHeight="1" thickBot="1">
      <c r="C40" s="12" t="s">
        <v>29</v>
      </c>
      <c r="D40" s="13">
        <v>772.6500000000005</v>
      </c>
      <c r="E40" s="16">
        <v>7067.48</v>
      </c>
      <c r="F40" s="16">
        <v>6611.18</v>
      </c>
      <c r="G40" s="22">
        <f>+E40</f>
        <v>7067.48</v>
      </c>
      <c r="H40" s="22">
        <f t="shared" si="0"/>
        <v>1228.9499999999998</v>
      </c>
      <c r="I40" s="26" t="s">
        <v>30</v>
      </c>
    </row>
    <row r="41" spans="3:9" ht="13.5" customHeight="1" thickBot="1">
      <c r="C41" s="19" t="s">
        <v>31</v>
      </c>
      <c r="D41" s="13">
        <v>9535.37000000001</v>
      </c>
      <c r="E41" s="16">
        <v>68013.5</v>
      </c>
      <c r="F41" s="16">
        <v>64473.64</v>
      </c>
      <c r="G41" s="22">
        <f>+E41</f>
        <v>68013.5</v>
      </c>
      <c r="H41" s="22">
        <f t="shared" si="0"/>
        <v>13075.23000000001</v>
      </c>
      <c r="I41" s="25"/>
    </row>
    <row r="42" spans="3:11" ht="13.5" customHeight="1" thickBot="1">
      <c r="C42" s="19" t="s">
        <v>32</v>
      </c>
      <c r="D42" s="13">
        <v>263.9600000000005</v>
      </c>
      <c r="E42" s="16">
        <f>21001.06-102.59+29751.88+0.08</f>
        <v>50650.43000000001</v>
      </c>
      <c r="F42" s="16">
        <f>28322+15040.13</f>
        <v>43362.13</v>
      </c>
      <c r="G42" s="22">
        <f>+E42</f>
        <v>50650.43000000001</v>
      </c>
      <c r="H42" s="22">
        <f t="shared" si="0"/>
        <v>7552.260000000009</v>
      </c>
      <c r="I42" s="25"/>
      <c r="J42" s="2">
        <f>176.54+87.42</f>
        <v>263.96</v>
      </c>
      <c r="K42" s="2">
        <f>5945.76+1606.5</f>
        <v>7552.26</v>
      </c>
    </row>
    <row r="43" spans="3:9" ht="13.5" customHeight="1" thickBot="1">
      <c r="C43" s="12" t="s">
        <v>33</v>
      </c>
      <c r="D43" s="27">
        <v>3295.540000000001</v>
      </c>
      <c r="E43" s="16">
        <v>29868.16</v>
      </c>
      <c r="F43" s="16">
        <v>27968.67</v>
      </c>
      <c r="G43" s="22">
        <f>+E43</f>
        <v>29868.16</v>
      </c>
      <c r="H43" s="22">
        <f t="shared" si="0"/>
        <v>5195.029999999999</v>
      </c>
      <c r="I43" s="26" t="s">
        <v>34</v>
      </c>
    </row>
    <row r="44" spans="3:9" s="29" customFormat="1" ht="13.5" customHeight="1" thickBot="1">
      <c r="C44" s="12" t="s">
        <v>18</v>
      </c>
      <c r="D44" s="17">
        <f>SUM(D35:D43)</f>
        <v>81755.40000000008</v>
      </c>
      <c r="E44" s="17">
        <f>SUM(E35:E43)</f>
        <v>777317.8500000001</v>
      </c>
      <c r="F44" s="17">
        <f>SUM(F35:F43)</f>
        <v>723693</v>
      </c>
      <c r="G44" s="17">
        <f>SUM(G35:G43)</f>
        <v>970619.54</v>
      </c>
      <c r="H44" s="17">
        <f>SUM(H35:H43)</f>
        <v>135380.25000000012</v>
      </c>
      <c r="I44" s="28"/>
    </row>
    <row r="45" spans="3:9" ht="13.5" customHeight="1" thickBot="1">
      <c r="C45" s="49" t="s">
        <v>35</v>
      </c>
      <c r="D45" s="49"/>
      <c r="E45" s="49"/>
      <c r="F45" s="49"/>
      <c r="G45" s="49"/>
      <c r="H45" s="49"/>
      <c r="I45" s="49"/>
    </row>
    <row r="46" spans="3:9" ht="28.5" customHeight="1" thickBot="1">
      <c r="C46" s="30" t="s">
        <v>36</v>
      </c>
      <c r="D46" s="50" t="s">
        <v>37</v>
      </c>
      <c r="E46" s="51"/>
      <c r="F46" s="51"/>
      <c r="G46" s="51"/>
      <c r="H46" s="52"/>
      <c r="I46" s="31" t="s">
        <v>38</v>
      </c>
    </row>
    <row r="47" spans="3:8" ht="24" customHeight="1">
      <c r="C47" s="32" t="s">
        <v>39</v>
      </c>
      <c r="D47" s="32"/>
      <c r="E47" s="32"/>
      <c r="F47" s="32"/>
      <c r="G47" s="32"/>
      <c r="H47" s="33">
        <f>+H32+H44</f>
        <v>417484.9099999999</v>
      </c>
    </row>
    <row r="48" spans="3:4" ht="15" hidden="1">
      <c r="C48" s="35" t="s">
        <v>40</v>
      </c>
      <c r="D48" s="35"/>
    </row>
    <row r="49" ht="12.75" customHeight="1">
      <c r="C49" s="36" t="s">
        <v>41</v>
      </c>
    </row>
    <row r="50" spans="3:8" ht="12.75">
      <c r="C50" s="2"/>
      <c r="D50" s="2"/>
      <c r="E50" s="2"/>
      <c r="F50" s="2"/>
      <c r="G50" s="2"/>
      <c r="H50" s="2"/>
    </row>
    <row r="51" spans="3:6" ht="15" customHeight="1">
      <c r="C51" s="35"/>
      <c r="D51" s="37"/>
      <c r="E51" s="37"/>
      <c r="F51" s="37"/>
    </row>
    <row r="52" spans="4:6" ht="12.75">
      <c r="D52" s="38"/>
      <c r="E52" s="38"/>
      <c r="F52" s="38"/>
    </row>
  </sheetData>
  <sheetProtection/>
  <mergeCells count="10">
    <mergeCell ref="C33:I33"/>
    <mergeCell ref="I35:I36"/>
    <mergeCell ref="C45:I45"/>
    <mergeCell ref="D46:H46"/>
    <mergeCell ref="C21:I21"/>
    <mergeCell ref="C22:I22"/>
    <mergeCell ref="C23:I23"/>
    <mergeCell ref="C24:I24"/>
    <mergeCell ref="C26:I26"/>
    <mergeCell ref="I27:I31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7"/>
  <sheetViews>
    <sheetView tabSelected="1" zoomScaleSheetLayoutView="120" zoomScalePageLayoutView="0" workbookViewId="0" topLeftCell="A13">
      <selection activeCell="E31" sqref="E30:E31"/>
    </sheetView>
  </sheetViews>
  <sheetFormatPr defaultColWidth="9.00390625" defaultRowHeight="12.75"/>
  <cols>
    <col min="1" max="1" width="4.625" style="39" customWidth="1"/>
    <col min="2" max="2" width="12.375" style="39" customWidth="1"/>
    <col min="3" max="3" width="13.25390625" style="39" hidden="1" customWidth="1"/>
    <col min="4" max="4" width="12.125" style="39" customWidth="1"/>
    <col min="5" max="5" width="13.625" style="39" customWidth="1"/>
    <col min="6" max="6" width="13.25390625" style="39" customWidth="1"/>
    <col min="7" max="7" width="14.25390625" style="39" customWidth="1"/>
    <col min="8" max="8" width="15.125" style="39" customWidth="1"/>
    <col min="9" max="9" width="14.25390625" style="39" customWidth="1"/>
    <col min="10" max="16384" width="9.125" style="39" customWidth="1"/>
  </cols>
  <sheetData>
    <row r="13" spans="1:9" ht="15">
      <c r="A13" s="61" t="s">
        <v>42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61" t="s">
        <v>43</v>
      </c>
      <c r="B14" s="61"/>
      <c r="C14" s="61"/>
      <c r="D14" s="61"/>
      <c r="E14" s="61"/>
      <c r="F14" s="61"/>
      <c r="G14" s="61"/>
      <c r="H14" s="61"/>
      <c r="I14" s="61"/>
    </row>
    <row r="15" spans="1:9" ht="15">
      <c r="A15" s="61" t="s">
        <v>44</v>
      </c>
      <c r="B15" s="61"/>
      <c r="C15" s="61"/>
      <c r="D15" s="61"/>
      <c r="E15" s="61"/>
      <c r="F15" s="61"/>
      <c r="G15" s="61"/>
      <c r="H15" s="61"/>
      <c r="I15" s="61"/>
    </row>
    <row r="16" spans="1:9" ht="60">
      <c r="A16" s="40" t="s">
        <v>45</v>
      </c>
      <c r="B16" s="40" t="s">
        <v>46</v>
      </c>
      <c r="C16" s="40" t="s">
        <v>47</v>
      </c>
      <c r="D16" s="40" t="s">
        <v>48</v>
      </c>
      <c r="E16" s="40" t="s">
        <v>49</v>
      </c>
      <c r="F16" s="41" t="s">
        <v>50</v>
      </c>
      <c r="G16" s="41" t="s">
        <v>51</v>
      </c>
      <c r="H16" s="40" t="s">
        <v>52</v>
      </c>
      <c r="I16" s="40" t="s">
        <v>53</v>
      </c>
    </row>
    <row r="17" spans="1:9" ht="15">
      <c r="A17" s="42" t="s">
        <v>54</v>
      </c>
      <c r="B17" s="43">
        <v>12.09047</v>
      </c>
      <c r="C17" s="43"/>
      <c r="D17" s="43">
        <v>88.84768</v>
      </c>
      <c r="E17" s="43">
        <v>83.1824</v>
      </c>
      <c r="F17" s="43">
        <v>7.76</v>
      </c>
      <c r="G17" s="43">
        <v>305.45139</v>
      </c>
      <c r="H17" s="43">
        <v>15.45319</v>
      </c>
      <c r="I17" s="43">
        <f>B17+D17+F17-G17</f>
        <v>-196.75324</v>
      </c>
    </row>
    <row r="19" ht="15">
      <c r="A19" s="39" t="s">
        <v>55</v>
      </c>
    </row>
    <row r="20" ht="15">
      <c r="A20" s="44" t="s">
        <v>56</v>
      </c>
    </row>
    <row r="21" ht="15">
      <c r="A21" s="39" t="s">
        <v>57</v>
      </c>
    </row>
    <row r="22" ht="15">
      <c r="A22" s="39" t="s">
        <v>58</v>
      </c>
    </row>
    <row r="23" ht="15">
      <c r="A23" s="39" t="s">
        <v>59</v>
      </c>
    </row>
    <row r="27" spans="4:6" ht="15">
      <c r="D27" s="45"/>
      <c r="E27" s="45"/>
      <c r="F27" s="45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2017-04-23T19:43:20Z</dcterms:created>
  <dcterms:modified xsi:type="dcterms:W3CDTF">2017-04-24T18:51:46Z</dcterms:modified>
  <cp:category/>
  <cp:version/>
  <cp:contentType/>
  <cp:contentStatus/>
</cp:coreProperties>
</file>