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<sst xmlns="http://schemas.openxmlformats.org/spreadsheetml/2006/main" count="73" uniqueCount="66">
  <si>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</si>
  <si>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</si>
  <si>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</si>
  <si>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</si>
  <si>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</si>
  <si>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</si>
  <si>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</si>
  <si>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</si>
  <si>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</si>
  <si>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</si>
  <si>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</si>
  <si>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</si>
  <si>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</si>
  <si>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</si>
  <si>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</si>
  <si>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</si>
  <si>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</si>
  <si>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</si>
  <si>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</si>
  <si>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</si>
  <si>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</si>
  <si>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</si>
  <si>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</si>
  <si>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</si>
  <si>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</si>
  <si>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</si>
  <si>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</si>
  <si>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</si>
  <si>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</si>
  <si>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</si>
  <si>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</si>
  <si>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</si>
  <si>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</si>
  <si>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</si>
  <si>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</si>
  <si>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</si>
  <si>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</si>
  <si>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</si>
  <si>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4320,00 руб., ПАО "Вымпелком" 6300.00 руб., ООО "Перспектива"5600.00руб.</t>
  </si>
  <si>
    <t>ЦИТ "Домашние сети",                 ПАО "Вымпелком",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</si>
  <si>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</si>
  <si>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</si>
  <si>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</si>
  <si>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</si>
  <si>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</si>
  <si>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13 по ул. Молодцова с 01.01.201г.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</si>
  <si>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</si>
  <si>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</si>
  <si>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</si>
  <si>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</si>
  <si>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</si>
  <si>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</si>
  <si>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</si>
  <si>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</si>
  <si>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</si>
  <si>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</si>
  <si>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605</t>
    </r>
    <r>
      <rPr>
        <b/>
        <sz val="11"/>
        <color indexed="8"/>
        <rFont val="Calibri"/>
        <family val="2"/>
      </rPr>
      <t xml:space="preserve">,83 </t>
    </r>
    <r>
      <rPr>
        <sz val="10"/>
        <rFont val="Arial Cyr"/>
        <family val="0"/>
      </rPr>
      <t>тыс.рублей, в том числе:</t>
    </r>
  </si>
  <si>
    <t>ремонт лифтового оборудования - 78,57 т.р.</t>
  </si>
  <si>
    <t>ремонт перил подъездов - 0,38 т.р.</t>
  </si>
  <si>
    <t>установка замка, дверцы почтового ящика - 0,77 т.р.</t>
  </si>
  <si>
    <t>ремонт кровли, заделка оконных проемов - 1.30 т.р.</t>
  </si>
  <si>
    <t>смена стекол - 0,78 т.р.</t>
  </si>
  <si>
    <t>аварийное обслуживание - 2.49 т.р.</t>
  </si>
  <si>
    <t>ремонт фасада (межпанельные швы)- 519.00 т.р.</t>
  </si>
  <si>
    <t>прочее - 0.93 т.р.</t>
  </si>
  <si>
    <t>работы по электрике - 1.61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</si>
</sst>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view="pageBreakPreview" zoomScaleSheetLayoutView="100" workbookViewId="0" topLeftCell="C38">
      <selection activeCell="C32" sqref="C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00390625" style="35" customWidth="1"/>
    <col min="4" max="4" width="13.75390625" style="35" customWidth="1"/>
    <col min="5" max="5" width="11.875" style="35" customWidth="1"/>
    <col min="6" max="6" width="13.25390625" style="35" customWidth="1"/>
    <col min="7" max="7" width="11.875" style="35" customWidth="1"/>
    <col min="8" max="8" width="13.375" style="35" customWidth="1"/>
    <col min="9" max="9" width="24.00390625" style="35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2" t="s">
        <v>1</v>
      </c>
      <c r="D22" s="52"/>
      <c r="E22" s="52"/>
      <c r="F22" s="52"/>
      <c r="G22" s="52"/>
      <c r="H22" s="52"/>
      <c r="I22" s="52"/>
    </row>
    <row r="23" spans="3:9" ht="12.75">
      <c r="C23" s="53" t="s">
        <v>2</v>
      </c>
      <c r="D23" s="53"/>
      <c r="E23" s="53"/>
      <c r="F23" s="53"/>
      <c r="G23" s="53"/>
      <c r="H23" s="53"/>
      <c r="I23" s="53"/>
    </row>
    <row r="24" spans="3:9" ht="12.75">
      <c r="C24" s="53" t="s">
        <v>3</v>
      </c>
      <c r="D24" s="53"/>
      <c r="E24" s="53"/>
      <c r="F24" s="53"/>
      <c r="G24" s="53"/>
      <c r="H24" s="53"/>
      <c r="I24" s="53"/>
    </row>
    <row r="25" spans="3:9" ht="6" customHeight="1" thickBot="1">
      <c r="C25" s="54"/>
      <c r="D25" s="54"/>
      <c r="E25" s="54"/>
      <c r="F25" s="54"/>
      <c r="G25" s="54"/>
      <c r="H25" s="54"/>
      <c r="I25" s="54"/>
    </row>
    <row r="26" spans="3:9" ht="50.2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5" t="s">
        <v>11</v>
      </c>
      <c r="D27" s="45"/>
      <c r="E27" s="45"/>
      <c r="F27" s="45"/>
      <c r="G27" s="45"/>
      <c r="H27" s="45"/>
      <c r="I27" s="56"/>
    </row>
    <row r="28" spans="3:11" ht="13.5" customHeight="1" thickBot="1">
      <c r="C28" s="12" t="s">
        <v>12</v>
      </c>
      <c r="D28" s="13">
        <v>396694.70999999996</v>
      </c>
      <c r="E28" s="14">
        <v>3564785.17</v>
      </c>
      <c r="F28" s="14">
        <f>5117.22+8316.85+1676.86+3459763.25</f>
        <v>3474874.18</v>
      </c>
      <c r="G28" s="14">
        <v>3555776.72</v>
      </c>
      <c r="H28" s="14">
        <f>+D28+E28-F28</f>
        <v>486605.6999999997</v>
      </c>
      <c r="I28" s="57" t="s">
        <v>13</v>
      </c>
      <c r="K28" s="15">
        <f>24990.6+52786.47+10199.51+398629.12</f>
        <v>486605.7</v>
      </c>
    </row>
    <row r="29" spans="3:11" ht="13.5" customHeight="1" thickBot="1">
      <c r="C29" s="12" t="s">
        <v>14</v>
      </c>
      <c r="D29" s="13">
        <v>202631.25000000023</v>
      </c>
      <c r="E29" s="16">
        <f>1523134.94-99766.22</f>
        <v>1423368.72</v>
      </c>
      <c r="F29" s="16">
        <f>1326454.75+3069.47+9073.93+1972.69</f>
        <v>1340570.8399999999</v>
      </c>
      <c r="G29" s="14">
        <v>1460970.98</v>
      </c>
      <c r="H29" s="14">
        <f>+D29+E29-F29</f>
        <v>285429.13000000035</v>
      </c>
      <c r="I29" s="58"/>
      <c r="K29" s="15">
        <f>216312.43-16162.04+15526.71+56645.5+13106.53</f>
        <v>285429.13</v>
      </c>
    </row>
    <row r="30" spans="3:11" ht="13.5" customHeight="1" thickBot="1">
      <c r="C30" s="12" t="s">
        <v>15</v>
      </c>
      <c r="D30" s="13">
        <v>115323.56000000006</v>
      </c>
      <c r="E30" s="16">
        <f>884141.2-41653.78</f>
        <v>842487.4199999999</v>
      </c>
      <c r="F30" s="16">
        <f>7548.29+807732.3+1347.77</f>
        <v>816628.3600000001</v>
      </c>
      <c r="G30" s="14">
        <v>797776.34</v>
      </c>
      <c r="H30" s="14">
        <f>+D30+E30-F30</f>
        <v>141182.61999999988</v>
      </c>
      <c r="I30" s="58"/>
      <c r="K30" s="15">
        <f>40627.62+95543.47-3941.33+8952.86</f>
        <v>141182.62</v>
      </c>
    </row>
    <row r="31" spans="3:11" ht="13.5" customHeight="1" thickBot="1">
      <c r="C31" s="12" t="s">
        <v>16</v>
      </c>
      <c r="D31" s="13">
        <v>69203.1600000002</v>
      </c>
      <c r="E31" s="16">
        <f>310265-13752.22+209981.35-8666.25</f>
        <v>497827.88</v>
      </c>
      <c r="F31" s="16">
        <f>2588.57+285626.07+1155+189558.15+248.8</f>
        <v>479176.59</v>
      </c>
      <c r="G31" s="14">
        <v>474846.45</v>
      </c>
      <c r="H31" s="14">
        <f>+D31+E31-F31</f>
        <v>87854.45000000024</v>
      </c>
      <c r="I31" s="58"/>
      <c r="K31" s="2">
        <f>13842.27-47.95+36660.61-1382.78+6781.82+32225.6-1878.52+1653.4</f>
        <v>87854.45</v>
      </c>
    </row>
    <row r="32" spans="3:11" ht="13.5" customHeight="1" thickBot="1">
      <c r="C32" s="12" t="s">
        <v>17</v>
      </c>
      <c r="D32" s="13">
        <v>-1299.9000000000033</v>
      </c>
      <c r="E32" s="16">
        <f>17316.41+30389.68</f>
        <v>47706.09</v>
      </c>
      <c r="F32" s="16">
        <f>2+9.09+0.64+15425.38+27820.54+12.62</f>
        <v>43270.270000000004</v>
      </c>
      <c r="G32" s="14">
        <f>1930.85+28993.72+25000</f>
        <v>55924.57</v>
      </c>
      <c r="H32" s="14">
        <f>+D32+E32-F32</f>
        <v>3135.919999999991</v>
      </c>
      <c r="I32" s="59"/>
      <c r="K32" s="2">
        <f>10.77+49.3+3.5+2381.58-209.93+1217.47-381.95+65.18</f>
        <v>3135.9200000000005</v>
      </c>
    </row>
    <row r="33" spans="3:9" ht="13.5" customHeight="1" thickBot="1">
      <c r="C33" s="12" t="s">
        <v>18</v>
      </c>
      <c r="D33" s="17">
        <f>SUM(D28:D32)</f>
        <v>782552.7800000004</v>
      </c>
      <c r="E33" s="17">
        <f>SUM(E28:E32)</f>
        <v>6376175.279999999</v>
      </c>
      <c r="F33" s="17">
        <f>SUM(F28:F32)</f>
        <v>6154520.239999999</v>
      </c>
      <c r="G33" s="17">
        <f>SUM(G28:G32)</f>
        <v>6345295.0600000005</v>
      </c>
      <c r="H33" s="17">
        <f>SUM(H28:H32)</f>
        <v>1004207.8200000002</v>
      </c>
      <c r="I33" s="18"/>
    </row>
    <row r="34" spans="3:9" ht="13.5" customHeight="1" thickBot="1">
      <c r="C34" s="45" t="s">
        <v>19</v>
      </c>
      <c r="D34" s="45"/>
      <c r="E34" s="45"/>
      <c r="F34" s="45"/>
      <c r="G34" s="45"/>
      <c r="H34" s="45"/>
      <c r="I34" s="45"/>
    </row>
    <row r="35" spans="3:9" ht="49.5" customHeight="1" thickBot="1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0" t="s">
        <v>20</v>
      </c>
    </row>
    <row r="36" spans="3:11" ht="22.5" customHeight="1" thickBot="1">
      <c r="C36" s="9" t="s">
        <v>21</v>
      </c>
      <c r="D36" s="21">
        <v>206379.8299999996</v>
      </c>
      <c r="E36" s="22">
        <f>2454336.92+7587.52+25462.25+5951.76+46425.34</f>
        <v>2539763.7899999996</v>
      </c>
      <c r="F36" s="22">
        <f>2404533.52+6499.67+21500.57+5440.9+42268.48+3.14+21.62</f>
        <v>2480267.9</v>
      </c>
      <c r="G36" s="14">
        <f>+E36</f>
        <v>2539763.7899999996</v>
      </c>
      <c r="H36" s="22">
        <f aca="true" t="shared" si="0" ref="H36:H45">+D36+E36-F36</f>
        <v>265875.7199999993</v>
      </c>
      <c r="I36" s="46" t="s">
        <v>22</v>
      </c>
      <c r="J36" s="23">
        <f>207483.78-1180.22+10.62-0.53+37.07-1.85+3.92+27.04-D36</f>
        <v>4.0745362639427185E-10</v>
      </c>
      <c r="K36" s="23">
        <f>256106.96+1097.94+3996.9+510.86+4156.86+0.78+5.42-H36</f>
        <v>6.984919309616089E-10</v>
      </c>
    </row>
    <row r="37" spans="3:10" ht="14.25" customHeight="1" thickBot="1">
      <c r="C37" s="12" t="s">
        <v>23</v>
      </c>
      <c r="D37" s="13">
        <v>43766.299999999756</v>
      </c>
      <c r="E37" s="14">
        <v>489939.4</v>
      </c>
      <c r="F37" s="14">
        <v>479640.81</v>
      </c>
      <c r="G37" s="14">
        <v>605829.7</v>
      </c>
      <c r="H37" s="22">
        <f t="shared" si="0"/>
        <v>54064.88999999972</v>
      </c>
      <c r="I37" s="47"/>
      <c r="J37" s="23"/>
    </row>
    <row r="38" spans="3:9" ht="13.5" customHeight="1" thickBot="1">
      <c r="C38" s="19" t="s">
        <v>24</v>
      </c>
      <c r="D38" s="24">
        <v>13763.4</v>
      </c>
      <c r="E38" s="14"/>
      <c r="F38" s="14">
        <v>1993.28</v>
      </c>
      <c r="G38" s="14"/>
      <c r="H38" s="22">
        <f t="shared" si="0"/>
        <v>11770.119999999999</v>
      </c>
      <c r="I38" s="25"/>
    </row>
    <row r="39" spans="3:9" ht="12.75" customHeight="1" thickBot="1">
      <c r="C39" s="12" t="s">
        <v>25</v>
      </c>
      <c r="D39" s="13">
        <v>25980.140000000014</v>
      </c>
      <c r="E39" s="14">
        <v>303986.82</v>
      </c>
      <c r="F39" s="14">
        <v>300080.04</v>
      </c>
      <c r="G39" s="14">
        <f>+E39</f>
        <v>303986.82</v>
      </c>
      <c r="H39" s="22">
        <f t="shared" si="0"/>
        <v>29886.920000000042</v>
      </c>
      <c r="I39" s="25" t="s">
        <v>26</v>
      </c>
    </row>
    <row r="40" spans="3:11" ht="26.25" customHeight="1" thickBot="1">
      <c r="C40" s="12" t="s">
        <v>27</v>
      </c>
      <c r="D40" s="13">
        <v>43352.44999999995</v>
      </c>
      <c r="E40" s="14">
        <f>124920.12+408171.02</f>
        <v>533091.14</v>
      </c>
      <c r="F40" s="26">
        <f>146268.31+2331.48+372575.73</f>
        <v>521175.52</v>
      </c>
      <c r="G40" s="14">
        <v>444971.84</v>
      </c>
      <c r="H40" s="22">
        <f t="shared" si="0"/>
        <v>55268.06999999995</v>
      </c>
      <c r="I40" s="27" t="s">
        <v>28</v>
      </c>
      <c r="J40" s="2">
        <f>29124.35-251.59+14479.69</f>
        <v>43352.45</v>
      </c>
      <c r="K40" s="2">
        <f>7524.57+12148.21+35595.29</f>
        <v>55268.07</v>
      </c>
    </row>
    <row r="41" spans="3:9" ht="27.75" customHeight="1" thickBot="1">
      <c r="C41" s="12" t="s">
        <v>29</v>
      </c>
      <c r="D41" s="13">
        <v>1962.430000000004</v>
      </c>
      <c r="E41" s="16">
        <v>25517.92</v>
      </c>
      <c r="F41" s="16">
        <v>24791.81</v>
      </c>
      <c r="G41" s="14">
        <f>+E41</f>
        <v>25517.92</v>
      </c>
      <c r="H41" s="22">
        <f t="shared" si="0"/>
        <v>2688.540000000001</v>
      </c>
      <c r="I41" s="27" t="s">
        <v>30</v>
      </c>
    </row>
    <row r="42" spans="3:9" ht="13.5" customHeight="1" thickBot="1">
      <c r="C42" s="19" t="s">
        <v>31</v>
      </c>
      <c r="D42" s="13">
        <v>33085.97999999998</v>
      </c>
      <c r="E42" s="16">
        <v>319242</v>
      </c>
      <c r="F42" s="16">
        <v>308473.11</v>
      </c>
      <c r="G42" s="14">
        <f>+E42</f>
        <v>319242</v>
      </c>
      <c r="H42" s="22">
        <f t="shared" si="0"/>
        <v>43854.869999999995</v>
      </c>
      <c r="I42" s="25"/>
    </row>
    <row r="43" spans="3:9" ht="13.5" customHeight="1" thickBot="1">
      <c r="C43" s="12" t="s">
        <v>32</v>
      </c>
      <c r="D43" s="28">
        <v>9486.270000000004</v>
      </c>
      <c r="E43" s="16">
        <v>122949.14</v>
      </c>
      <c r="F43" s="16">
        <v>119984.47</v>
      </c>
      <c r="G43" s="14">
        <f>+E43</f>
        <v>122949.14</v>
      </c>
      <c r="H43" s="22">
        <f t="shared" si="0"/>
        <v>12450.940000000002</v>
      </c>
      <c r="I43" s="27" t="s">
        <v>33</v>
      </c>
    </row>
    <row r="44" spans="3:11" ht="13.5" customHeight="1" thickBot="1">
      <c r="C44" s="19" t="s">
        <v>34</v>
      </c>
      <c r="D44" s="28">
        <v>10564.380000000001</v>
      </c>
      <c r="E44" s="16">
        <f>147993.88-231.19+75281.41-114.23</f>
        <v>222929.87</v>
      </c>
      <c r="F44" s="16">
        <f>114625.39+58727.2</f>
        <v>173352.59</v>
      </c>
      <c r="G44" s="14">
        <f>+E44</f>
        <v>222929.87</v>
      </c>
      <c r="H44" s="22">
        <f t="shared" si="0"/>
        <v>60141.66</v>
      </c>
      <c r="I44" s="27"/>
      <c r="J44" s="2">
        <f>7065.6+3498.78</f>
        <v>10564.380000000001</v>
      </c>
      <c r="K44" s="2">
        <f>20112.66-173.9+40554.11-351.21</f>
        <v>60141.659999999996</v>
      </c>
    </row>
    <row r="45" spans="3:9" ht="13.5" customHeight="1" hidden="1" thickBot="1">
      <c r="C45" s="12" t="s">
        <v>35</v>
      </c>
      <c r="D45" s="13">
        <v>0</v>
      </c>
      <c r="E45" s="16"/>
      <c r="F45" s="16"/>
      <c r="G45" s="14"/>
      <c r="H45" s="22">
        <f t="shared" si="0"/>
        <v>0</v>
      </c>
      <c r="I45" s="27"/>
    </row>
    <row r="46" spans="3:9" s="30" customFormat="1" ht="13.5" customHeight="1" thickBot="1">
      <c r="C46" s="12" t="s">
        <v>18</v>
      </c>
      <c r="D46" s="17">
        <f>SUM(D36:D45)</f>
        <v>388341.17999999935</v>
      </c>
      <c r="E46" s="17">
        <f>SUM(E36:E45)</f>
        <v>4557420.079999999</v>
      </c>
      <c r="F46" s="17">
        <f>SUM(F36:F45)</f>
        <v>4409759.529999999</v>
      </c>
      <c r="G46" s="17">
        <f>SUM(G36:G45)</f>
        <v>4585191.079999998</v>
      </c>
      <c r="H46" s="17">
        <f>SUM(H36:H45)</f>
        <v>536001.7299999989</v>
      </c>
      <c r="I46" s="29"/>
    </row>
    <row r="47" spans="3:9" ht="13.5" customHeight="1" thickBot="1">
      <c r="C47" s="48" t="s">
        <v>36</v>
      </c>
      <c r="D47" s="48"/>
      <c r="E47" s="48"/>
      <c r="F47" s="48"/>
      <c r="G47" s="48"/>
      <c r="H47" s="48"/>
      <c r="I47" s="48"/>
    </row>
    <row r="48" spans="3:9" ht="38.25" customHeight="1" thickBot="1">
      <c r="C48" s="31" t="s">
        <v>37</v>
      </c>
      <c r="D48" s="49" t="s">
        <v>38</v>
      </c>
      <c r="E48" s="50"/>
      <c r="F48" s="50"/>
      <c r="G48" s="50"/>
      <c r="H48" s="51"/>
      <c r="I48" s="32" t="s">
        <v>39</v>
      </c>
    </row>
    <row r="49" spans="3:8" ht="21.75" customHeight="1">
      <c r="C49" s="33" t="s">
        <v>40</v>
      </c>
      <c r="D49" s="33"/>
      <c r="E49" s="33"/>
      <c r="F49" s="33"/>
      <c r="G49" s="33"/>
      <c r="H49" s="34">
        <f>+H33+H46</f>
        <v>1540209.549999999</v>
      </c>
    </row>
    <row r="50" spans="3:4" ht="14.25" customHeight="1" hidden="1">
      <c r="C50" s="36" t="s">
        <v>41</v>
      </c>
      <c r="D50" s="36"/>
    </row>
    <row r="51" ht="12.75" customHeight="1">
      <c r="C51" s="37" t="s">
        <v>42</v>
      </c>
    </row>
    <row r="52" spans="5:6" ht="12.75">
      <c r="E52" s="38"/>
      <c r="F52" s="38"/>
    </row>
    <row r="53" spans="4:8" ht="12.75">
      <c r="D53" s="38"/>
      <c r="E53" s="38"/>
      <c r="F53" s="38"/>
      <c r="G53" s="38"/>
      <c r="H53" s="38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20" zoomScalePageLayoutView="0" workbookViewId="0" topLeftCell="A17">
      <selection activeCell="E34" sqref="E34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75390625" style="39" customWidth="1"/>
    <col min="10" max="16384" width="9.125" style="39" customWidth="1"/>
  </cols>
  <sheetData>
    <row r="13" spans="1:9" ht="15">
      <c r="A13" s="60" t="s">
        <v>43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44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45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40" t="s">
        <v>46</v>
      </c>
      <c r="B16" s="40" t="s">
        <v>47</v>
      </c>
      <c r="C16" s="40" t="s">
        <v>48</v>
      </c>
      <c r="D16" s="40" t="s">
        <v>49</v>
      </c>
      <c r="E16" s="40" t="s">
        <v>50</v>
      </c>
      <c r="F16" s="41" t="s">
        <v>51</v>
      </c>
      <c r="G16" s="41" t="s">
        <v>52</v>
      </c>
      <c r="H16" s="40" t="s">
        <v>53</v>
      </c>
      <c r="I16" s="40" t="s">
        <v>54</v>
      </c>
    </row>
    <row r="17" spans="1:9" ht="15">
      <c r="A17" s="42" t="s">
        <v>55</v>
      </c>
      <c r="B17" s="43">
        <v>270.30213</v>
      </c>
      <c r="C17" s="43"/>
      <c r="D17" s="43">
        <v>489.9394</v>
      </c>
      <c r="E17" s="43">
        <v>479.64081</v>
      </c>
      <c r="F17" s="43">
        <v>16.22</v>
      </c>
      <c r="G17" s="43">
        <v>605.8297</v>
      </c>
      <c r="H17" s="43">
        <v>54.06489</v>
      </c>
      <c r="I17" s="43">
        <f>B17+D17+F17-G17</f>
        <v>170.63183000000004</v>
      </c>
    </row>
    <row r="19" ht="15">
      <c r="A19" s="39" t="s">
        <v>56</v>
      </c>
    </row>
    <row r="20" ht="15">
      <c r="A20" s="44" t="s">
        <v>57</v>
      </c>
    </row>
    <row r="21" ht="15">
      <c r="A21" s="44" t="s">
        <v>58</v>
      </c>
    </row>
    <row r="22" ht="15">
      <c r="A22" s="44" t="s">
        <v>59</v>
      </c>
    </row>
    <row r="23" ht="15">
      <c r="A23" s="44" t="s">
        <v>60</v>
      </c>
    </row>
    <row r="24" ht="15">
      <c r="A24" s="44" t="s">
        <v>61</v>
      </c>
    </row>
    <row r="25" ht="15">
      <c r="A25" s="44" t="s">
        <v>62</v>
      </c>
    </row>
    <row r="26" ht="15">
      <c r="A26" s="44" t="s">
        <v>63</v>
      </c>
    </row>
    <row r="27" ht="15">
      <c r="A27" s="44" t="s">
        <v>64</v>
      </c>
    </row>
    <row r="28" ht="15">
      <c r="A28" s="44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2017-04-23T19:56:59Z</dcterms:created>
  <dcterms:modified xsi:type="dcterms:W3CDTF">2017-04-24T18:53:14Z</dcterms:modified>
  <cp:category/>
  <cp:version/>
  <cp:contentType/>
  <cp:contentStatus/>
</cp:coreProperties>
</file>