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<sst xmlns="http://schemas.openxmlformats.org/spreadsheetml/2006/main" count="72" uniqueCount="65">
  <si>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</si>
  <si>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</si>
  <si>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</si>
  <si>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</si>
  <si>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</si>
  <si>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</si>
  <si>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</si>
  <si>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</si>
  <si>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</si>
  <si>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</si>
  <si>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</si>
  <si>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</si>
  <si>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</si>
  <si>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</si>
  <si>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</si>
  <si>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</si>
  <si>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</si>
  <si>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</si>
  <si>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</si>
  <si>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</si>
  <si>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01.01.2017г. (руб.)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</si>
  <si>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</si>
  <si>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</si>
  <si>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</si>
  <si>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</si>
  <si>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</si>
  <si>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</si>
  <si>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</si>
  <si>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</si>
  <si>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УК "Житель", ООО "Леноблстрой"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</si>
  <si>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</si>
  <si>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</si>
  <si>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</si>
  <si>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</si>
  <si>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</si>
  <si>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</si>
  <si>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</si>
  <si>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</si>
  <si>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</si>
  <si>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</si>
  <si>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</si>
  <si>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</si>
  <si>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</si>
  <si>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</si>
  <si>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 xml:space="preserve">Поступило от ТСЖ "Родник-2004" 30303.72 руб. 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</si>
  <si>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</si>
  <si>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</si>
  <si>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</si>
  <si>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</si>
  <si>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</si>
  <si>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2/3 по ул. Школьная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</si>
  <si>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</si>
  <si>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</si>
  <si>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</si>
  <si>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</si>
  <si>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</si>
  <si>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</si>
  <si>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</si>
  <si>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</si>
  <si>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</si>
  <si>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</si>
  <si>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</t>
    </r>
    <r>
      <rPr>
        <b/>
        <sz val="11"/>
        <color indexed="8"/>
        <rFont val="Calibri"/>
        <family val="2"/>
      </rPr>
      <t xml:space="preserve">,62 </t>
    </r>
    <r>
      <rPr>
        <sz val="10"/>
        <rFont val="Arial Cyr"/>
        <family val="0"/>
      </rPr>
      <t>тыс.рублей, в том числе:</t>
    </r>
  </si>
  <si>
    <t>очистка кровли от снега и наледи - 14,59 т.р.</t>
  </si>
  <si>
    <t>установка навесного замка - 0,42 т.р.</t>
  </si>
  <si>
    <t>прочее - 0,05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</si>
</sst>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5" borderId="14" xfId="0" applyFont="1" applyFill="1" applyBorder="1" applyAlignment="1">
      <alignment horizontal="center" vertical="top" wrapText="1"/>
    </xf>
    <xf numFmtId="4" fontId="8" fillId="35" borderId="15" xfId="0" applyNumberFormat="1" applyFont="1" applyFill="1" applyBorder="1" applyAlignment="1">
      <alignment horizontal="right" vertical="top" wrapText="1"/>
    </xf>
    <xf numFmtId="4" fontId="8" fillId="35" borderId="15" xfId="0" applyNumberFormat="1" applyFont="1" applyFill="1" applyBorder="1" applyAlignment="1">
      <alignment vertical="top" wrapText="1"/>
    </xf>
    <xf numFmtId="4" fontId="9" fillId="35" borderId="15" xfId="0" applyNumberFormat="1" applyFont="1" applyFill="1" applyBorder="1" applyAlignment="1">
      <alignment vertical="top" wrapText="1"/>
    </xf>
    <xf numFmtId="0" fontId="12" fillId="35" borderId="15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34">
      <selection activeCell="G32" sqref="G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00390625" style="50" customWidth="1"/>
    <col min="4" max="4" width="12.75390625" style="50" customWidth="1"/>
    <col min="5" max="5" width="11.875" style="50" customWidth="1"/>
    <col min="6" max="6" width="13.25390625" style="50" customWidth="1"/>
    <col min="7" max="7" width="11.875" style="50" customWidth="1"/>
    <col min="8" max="8" width="13.25390625" style="50" customWidth="1"/>
    <col min="9" max="9" width="23.625" style="50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66" t="s">
        <v>1</v>
      </c>
      <c r="D22" s="66"/>
      <c r="E22" s="66"/>
      <c r="F22" s="66"/>
      <c r="G22" s="66"/>
      <c r="H22" s="66"/>
      <c r="I22" s="66"/>
    </row>
    <row r="23" spans="3:9" ht="12.75">
      <c r="C23" s="67" t="s">
        <v>2</v>
      </c>
      <c r="D23" s="67"/>
      <c r="E23" s="67"/>
      <c r="F23" s="67"/>
      <c r="G23" s="67"/>
      <c r="H23" s="67"/>
      <c r="I23" s="67"/>
    </row>
    <row r="24" spans="3:9" ht="12.75">
      <c r="C24" s="67" t="s">
        <v>3</v>
      </c>
      <c r="D24" s="67"/>
      <c r="E24" s="67"/>
      <c r="F24" s="67"/>
      <c r="G24" s="67"/>
      <c r="H24" s="67"/>
      <c r="I24" s="67"/>
    </row>
    <row r="25" spans="3:9" ht="6" customHeight="1" thickBot="1">
      <c r="C25" s="68"/>
      <c r="D25" s="68"/>
      <c r="E25" s="68"/>
      <c r="F25" s="68"/>
      <c r="G25" s="68"/>
      <c r="H25" s="68"/>
      <c r="I25" s="68"/>
    </row>
    <row r="26" spans="3:9" ht="55.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69" t="s">
        <v>11</v>
      </c>
      <c r="D27" s="59"/>
      <c r="E27" s="59"/>
      <c r="F27" s="59"/>
      <c r="G27" s="59"/>
      <c r="H27" s="59"/>
      <c r="I27" s="70"/>
    </row>
    <row r="28" spans="3:11" ht="13.5" customHeight="1" thickBot="1">
      <c r="C28" s="12" t="s">
        <v>12</v>
      </c>
      <c r="D28" s="13">
        <v>32807.580000000075</v>
      </c>
      <c r="E28" s="14">
        <v>394045.64</v>
      </c>
      <c r="F28" s="14">
        <f>377531.53+314.33+160.38</f>
        <v>378006.24000000005</v>
      </c>
      <c r="G28" s="14">
        <v>396866</v>
      </c>
      <c r="H28" s="15">
        <f>+D28+E28-F28</f>
        <v>48846.98000000004</v>
      </c>
      <c r="I28" s="71" t="s">
        <v>13</v>
      </c>
      <c r="K28" s="2">
        <f>48748.09+65.48+33.41</f>
        <v>48846.98</v>
      </c>
    </row>
    <row r="29" spans="3:11" ht="13.5" customHeight="1" thickBot="1">
      <c r="C29" s="12" t="s">
        <v>14</v>
      </c>
      <c r="D29" s="13">
        <v>-2038.3199999999924</v>
      </c>
      <c r="E29" s="16">
        <f>185099.62-48396.18</f>
        <v>136703.44</v>
      </c>
      <c r="F29" s="16">
        <f>79.38+120678.52+218.62</f>
        <v>120976.52</v>
      </c>
      <c r="G29" s="14">
        <v>164064.01</v>
      </c>
      <c r="H29" s="15">
        <f>+D29+E29-F29</f>
        <v>13688.599999999991</v>
      </c>
      <c r="I29" s="72"/>
      <c r="K29" s="17">
        <f>16.54+45.55+17233.82-3607.31</f>
        <v>13688.6</v>
      </c>
    </row>
    <row r="30" spans="3:11" ht="13.5" customHeight="1" thickBot="1">
      <c r="C30" s="12" t="s">
        <v>15</v>
      </c>
      <c r="D30" s="13">
        <v>6901.449999999997</v>
      </c>
      <c r="E30" s="16">
        <f>120008.62-7565.39</f>
        <v>112443.23</v>
      </c>
      <c r="F30" s="16">
        <f>125.34+107686.64</f>
        <v>107811.98</v>
      </c>
      <c r="G30" s="14">
        <v>108254.56</v>
      </c>
      <c r="H30" s="15">
        <f>+D30+E30-F30</f>
        <v>11532.699999999997</v>
      </c>
      <c r="I30" s="72"/>
      <c r="K30" s="17">
        <f>11723.41-216.81+26.1</f>
        <v>11532.7</v>
      </c>
    </row>
    <row r="31" spans="3:11" ht="13.5" customHeight="1" thickBot="1">
      <c r="C31" s="12" t="s">
        <v>16</v>
      </c>
      <c r="D31" s="13">
        <v>2334.75</v>
      </c>
      <c r="E31" s="16">
        <f>42113.77-1017.38+25496.51-5687.54</f>
        <v>60905.35999999999</v>
      </c>
      <c r="F31" s="16">
        <f>46.04+39482.24+10.66+17387.16</f>
        <v>56926.100000000006</v>
      </c>
      <c r="G31" s="14">
        <v>59935.22</v>
      </c>
      <c r="H31" s="15">
        <f>+D31+E31-F31</f>
        <v>6314.0099999999875</v>
      </c>
      <c r="I31" s="72"/>
      <c r="K31" s="2">
        <f>9.59+4181.84-76.1+2.22+2556.47-360.01</f>
        <v>6314.01</v>
      </c>
    </row>
    <row r="32" spans="3:11" ht="13.5" customHeight="1" thickBot="1">
      <c r="C32" s="12" t="s">
        <v>17</v>
      </c>
      <c r="D32" s="13">
        <v>-1367.1999999999944</v>
      </c>
      <c r="E32" s="16">
        <f>4135.81+871.64</f>
        <v>5007.450000000001</v>
      </c>
      <c r="F32" s="16">
        <f>17.03+3845.46+775.79+1.85+0.71+0.36</f>
        <v>4641.200000000001</v>
      </c>
      <c r="G32" s="14">
        <f>29630.04+3077.54</f>
        <v>32707.58</v>
      </c>
      <c r="H32" s="15">
        <f>+D32+E32-F32</f>
        <v>-1000.9499999999944</v>
      </c>
      <c r="I32" s="73"/>
      <c r="K32" s="2">
        <f>3.55+486.73-1645.94+168.41+0.38+0.14-8.24+0.08-6.06</f>
        <v>-1000.95</v>
      </c>
    </row>
    <row r="33" spans="3:9" ht="13.5" customHeight="1" thickBot="1">
      <c r="C33" s="12" t="s">
        <v>18</v>
      </c>
      <c r="D33" s="18">
        <f>SUM(D28:D32)</f>
        <v>38638.26000000008</v>
      </c>
      <c r="E33" s="18">
        <f>SUM(E28:E32)</f>
        <v>709105.12</v>
      </c>
      <c r="F33" s="18">
        <f>SUM(F28:F32)</f>
        <v>668362.04</v>
      </c>
      <c r="G33" s="18">
        <f>SUM(G28:G32)</f>
        <v>761827.37</v>
      </c>
      <c r="H33" s="18">
        <f>SUM(H28:H32)</f>
        <v>79381.34000000001</v>
      </c>
      <c r="I33" s="12"/>
    </row>
    <row r="34" spans="3:9" ht="13.5" customHeight="1" thickBot="1">
      <c r="C34" s="59" t="s">
        <v>19</v>
      </c>
      <c r="D34" s="59"/>
      <c r="E34" s="59"/>
      <c r="F34" s="59"/>
      <c r="G34" s="59"/>
      <c r="H34" s="59"/>
      <c r="I34" s="59"/>
    </row>
    <row r="35" spans="3:9" ht="60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20</v>
      </c>
      <c r="I35" s="20" t="s">
        <v>21</v>
      </c>
    </row>
    <row r="36" spans="3:9" ht="25.5" customHeight="1" thickBot="1">
      <c r="C36" s="9" t="s">
        <v>22</v>
      </c>
      <c r="D36" s="21">
        <v>18904.440000000002</v>
      </c>
      <c r="E36" s="22">
        <v>239279.37</v>
      </c>
      <c r="F36" s="22">
        <v>236263.85</v>
      </c>
      <c r="G36" s="22">
        <f>+E36</f>
        <v>239279.37</v>
      </c>
      <c r="H36" s="22">
        <f aca="true" t="shared" si="0" ref="H36:H44">+D36+E36-F36</f>
        <v>21919.959999999992</v>
      </c>
      <c r="I36" s="60" t="s">
        <v>23</v>
      </c>
    </row>
    <row r="37" spans="3:10" ht="14.25" customHeight="1" thickBot="1">
      <c r="C37" s="12" t="s">
        <v>24</v>
      </c>
      <c r="D37" s="13">
        <v>3670.7699999999895</v>
      </c>
      <c r="E37" s="14">
        <v>46461.9</v>
      </c>
      <c r="F37" s="14">
        <v>45876.38</v>
      </c>
      <c r="G37" s="22">
        <v>15061.85</v>
      </c>
      <c r="H37" s="22">
        <f>+D37+E37-F37</f>
        <v>4256.289999999994</v>
      </c>
      <c r="I37" s="61"/>
      <c r="J37" s="23"/>
    </row>
    <row r="38" spans="3:9" ht="13.5" customHeight="1" thickBot="1">
      <c r="C38" s="19" t="s">
        <v>25</v>
      </c>
      <c r="D38" s="24">
        <v>135.63000000002467</v>
      </c>
      <c r="E38" s="14"/>
      <c r="F38" s="14">
        <v>112.25</v>
      </c>
      <c r="G38" s="22"/>
      <c r="H38" s="22">
        <f t="shared" si="0"/>
        <v>23.380000000024665</v>
      </c>
      <c r="I38" s="25"/>
    </row>
    <row r="39" spans="3:11" ht="12.75" customHeight="1" thickBot="1">
      <c r="C39" s="12" t="s">
        <v>26</v>
      </c>
      <c r="D39" s="24">
        <v>22335.330000000016</v>
      </c>
      <c r="E39" s="14">
        <f>192670.36-217.84+41039.62-1612.47</f>
        <v>231879.66999999998</v>
      </c>
      <c r="F39" s="14">
        <f>191017.08+39301.34</f>
        <v>230318.41999999998</v>
      </c>
      <c r="G39" s="22">
        <f>+E39</f>
        <v>231879.66999999998</v>
      </c>
      <c r="H39" s="22">
        <f t="shared" si="0"/>
        <v>23896.580000000016</v>
      </c>
      <c r="I39" s="26" t="s">
        <v>27</v>
      </c>
      <c r="J39" s="2">
        <f>18280.89+4054.44</f>
        <v>22335.329999999998</v>
      </c>
      <c r="K39" s="2">
        <f>19716.33+4180.25</f>
        <v>23896.58</v>
      </c>
    </row>
    <row r="40" spans="3:11" ht="32.25" customHeight="1" thickBot="1">
      <c r="C40" s="12" t="s">
        <v>28</v>
      </c>
      <c r="D40" s="13">
        <v>4772.0099999999875</v>
      </c>
      <c r="E40" s="14">
        <f>15091.74+45308.7</f>
        <v>60400.439999999995</v>
      </c>
      <c r="F40" s="14">
        <f>40054.5+19468.54+116.22</f>
        <v>59639.26</v>
      </c>
      <c r="G40" s="22">
        <v>75057.44</v>
      </c>
      <c r="H40" s="22">
        <f t="shared" si="0"/>
        <v>5533.1899999999805</v>
      </c>
      <c r="I40" s="27" t="s">
        <v>29</v>
      </c>
      <c r="J40" s="2">
        <f>140.43+4631.58</f>
        <v>4772.01</v>
      </c>
      <c r="K40" s="2">
        <f>24.21+254.78+5254.2</f>
        <v>5533.19</v>
      </c>
    </row>
    <row r="41" spans="3:9" s="33" customFormat="1" ht="13.5" customHeight="1" hidden="1" thickBot="1">
      <c r="C41" s="28" t="s">
        <v>30</v>
      </c>
      <c r="D41" s="29">
        <v>0</v>
      </c>
      <c r="E41" s="30"/>
      <c r="F41" s="30"/>
      <c r="G41" s="22"/>
      <c r="H41" s="31">
        <f t="shared" si="0"/>
        <v>0</v>
      </c>
      <c r="I41" s="32" t="s">
        <v>31</v>
      </c>
    </row>
    <row r="42" spans="3:9" ht="33" customHeight="1" thickBot="1">
      <c r="C42" s="12" t="s">
        <v>32</v>
      </c>
      <c r="D42" s="13">
        <v>254.14000000000033</v>
      </c>
      <c r="E42" s="16">
        <v>3216.6</v>
      </c>
      <c r="F42" s="16">
        <v>3176.06</v>
      </c>
      <c r="G42" s="22">
        <f>+E42</f>
        <v>3216.6</v>
      </c>
      <c r="H42" s="22">
        <f t="shared" si="0"/>
        <v>294.6800000000003</v>
      </c>
      <c r="I42" s="27" t="s">
        <v>33</v>
      </c>
    </row>
    <row r="43" spans="3:9" ht="13.5" customHeight="1" thickBot="1">
      <c r="C43" s="19" t="s">
        <v>34</v>
      </c>
      <c r="D43" s="13">
        <v>3354.970000000001</v>
      </c>
      <c r="E43" s="16">
        <v>39850.4</v>
      </c>
      <c r="F43" s="16">
        <v>38767.77</v>
      </c>
      <c r="G43" s="22">
        <f>+E43</f>
        <v>39850.4</v>
      </c>
      <c r="H43" s="22">
        <f t="shared" si="0"/>
        <v>4437.600000000006</v>
      </c>
      <c r="I43" s="26"/>
    </row>
    <row r="44" spans="3:11" s="38" customFormat="1" ht="13.5" thickBot="1">
      <c r="C44" s="19" t="s">
        <v>35</v>
      </c>
      <c r="D44" s="34">
        <v>0</v>
      </c>
      <c r="E44" s="35">
        <f>5633.7+1729.42+2791.62+856.24</f>
        <v>11010.98</v>
      </c>
      <c r="F44" s="35">
        <f>3488.39+7041.82</f>
        <v>10530.21</v>
      </c>
      <c r="G44" s="22">
        <f>+E44</f>
        <v>11010.98</v>
      </c>
      <c r="H44" s="36">
        <f t="shared" si="0"/>
        <v>480.77000000000044</v>
      </c>
      <c r="I44" s="37"/>
      <c r="K44" s="38">
        <f>321.3+159.47</f>
        <v>480.77</v>
      </c>
    </row>
    <row r="45" spans="3:9" ht="17.25" customHeight="1" thickBot="1">
      <c r="C45" s="12" t="s">
        <v>36</v>
      </c>
      <c r="D45" s="13">
        <v>831.5300000000007</v>
      </c>
      <c r="E45" s="16">
        <v>10543.53</v>
      </c>
      <c r="F45" s="16">
        <v>10409.4</v>
      </c>
      <c r="G45" s="22">
        <f>+E45</f>
        <v>10543.53</v>
      </c>
      <c r="H45" s="22">
        <f>+D45+E45-F45</f>
        <v>965.6600000000017</v>
      </c>
      <c r="I45" s="27" t="s">
        <v>37</v>
      </c>
    </row>
    <row r="46" spans="3:9" s="44" customFormat="1" ht="13.5" hidden="1" thickBot="1">
      <c r="C46" s="39" t="s">
        <v>38</v>
      </c>
      <c r="D46" s="40">
        <v>0</v>
      </c>
      <c r="E46" s="41"/>
      <c r="F46" s="41"/>
      <c r="G46" s="42"/>
      <c r="H46" s="42">
        <f>+D46+E46-F46</f>
        <v>0</v>
      </c>
      <c r="I46" s="43" t="s">
        <v>39</v>
      </c>
    </row>
    <row r="47" spans="3:9" s="45" customFormat="1" ht="15.75" customHeight="1" thickBot="1">
      <c r="C47" s="12" t="s">
        <v>18</v>
      </c>
      <c r="D47" s="18">
        <f>SUM(D36:D46)</f>
        <v>54258.82000000002</v>
      </c>
      <c r="E47" s="18">
        <f>SUM(E36:E46)</f>
        <v>642642.89</v>
      </c>
      <c r="F47" s="18">
        <f>SUM(F36:F46)</f>
        <v>635093.6</v>
      </c>
      <c r="G47" s="18">
        <f>SUM(G36:G46)</f>
        <v>625899.8400000001</v>
      </c>
      <c r="H47" s="18">
        <f>SUM(H36:H46)</f>
        <v>61808.110000000015</v>
      </c>
      <c r="I47" s="25"/>
    </row>
    <row r="48" spans="3:9" ht="13.5" customHeight="1" thickBot="1">
      <c r="C48" s="62" t="s">
        <v>40</v>
      </c>
      <c r="D48" s="62"/>
      <c r="E48" s="62"/>
      <c r="F48" s="62"/>
      <c r="G48" s="62"/>
      <c r="H48" s="62"/>
      <c r="I48" s="62"/>
    </row>
    <row r="49" spans="3:9" ht="28.5" customHeight="1" thickBot="1">
      <c r="C49" s="46" t="s">
        <v>41</v>
      </c>
      <c r="D49" s="63" t="s">
        <v>42</v>
      </c>
      <c r="E49" s="64"/>
      <c r="F49" s="64"/>
      <c r="G49" s="64"/>
      <c r="H49" s="65"/>
      <c r="I49" s="47" t="s">
        <v>43</v>
      </c>
    </row>
    <row r="50" spans="3:9" ht="28.5" customHeight="1" hidden="1" thickBot="1">
      <c r="C50" s="46"/>
      <c r="D50" s="63" t="s">
        <v>44</v>
      </c>
      <c r="E50" s="64"/>
      <c r="F50" s="64"/>
      <c r="G50" s="64"/>
      <c r="H50" s="65"/>
      <c r="I50" s="26" t="s">
        <v>39</v>
      </c>
    </row>
    <row r="51" spans="3:8" ht="18" customHeight="1">
      <c r="C51" s="48" t="s">
        <v>45</v>
      </c>
      <c r="D51" s="48"/>
      <c r="E51" s="48"/>
      <c r="F51" s="48"/>
      <c r="G51" s="48"/>
      <c r="H51" s="49">
        <f>+H33+H47</f>
        <v>141189.45</v>
      </c>
    </row>
    <row r="52" spans="3:4" ht="15" hidden="1">
      <c r="C52" s="51" t="s">
        <v>46</v>
      </c>
      <c r="D52" s="51"/>
    </row>
    <row r="53" ht="12.75">
      <c r="C53" s="52" t="s">
        <v>47</v>
      </c>
    </row>
    <row r="54" spans="5:6" ht="12.75">
      <c r="E54" s="53"/>
      <c r="F54" s="53"/>
    </row>
    <row r="55" spans="4:8" ht="12.75">
      <c r="D55" s="53"/>
      <c r="E55" s="53"/>
      <c r="F55" s="53"/>
      <c r="G55" s="53"/>
      <c r="H55" s="53"/>
    </row>
  </sheetData>
  <sheetProtection/>
  <mergeCells count="11">
    <mergeCell ref="I28:I32"/>
    <mergeCell ref="C34:I34"/>
    <mergeCell ref="I36:I37"/>
    <mergeCell ref="C48:I48"/>
    <mergeCell ref="D49:H49"/>
    <mergeCell ref="D50:H50"/>
    <mergeCell ref="C22:I22"/>
    <mergeCell ref="C23:I23"/>
    <mergeCell ref="C24:I24"/>
    <mergeCell ref="C25:I25"/>
    <mergeCell ref="C27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tabSelected="1" zoomScaleSheetLayoutView="120" zoomScalePageLayoutView="0" workbookViewId="0" topLeftCell="A13">
      <selection activeCell="E32" sqref="E32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3.75390625" style="54" customWidth="1"/>
    <col min="10" max="16384" width="9.125" style="54" customWidth="1"/>
  </cols>
  <sheetData>
    <row r="13" spans="1:9" ht="15">
      <c r="A13" s="74" t="s">
        <v>48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4" t="s">
        <v>49</v>
      </c>
      <c r="B14" s="74"/>
      <c r="C14" s="74"/>
      <c r="D14" s="74"/>
      <c r="E14" s="74"/>
      <c r="F14" s="74"/>
      <c r="G14" s="74"/>
      <c r="H14" s="74"/>
      <c r="I14" s="74"/>
    </row>
    <row r="15" spans="1:9" ht="15">
      <c r="A15" s="74" t="s">
        <v>50</v>
      </c>
      <c r="B15" s="74"/>
      <c r="C15" s="74"/>
      <c r="D15" s="74"/>
      <c r="E15" s="74"/>
      <c r="F15" s="74"/>
      <c r="G15" s="74"/>
      <c r="H15" s="74"/>
      <c r="I15" s="74"/>
    </row>
    <row r="16" spans="1:9" ht="60">
      <c r="A16" s="55" t="s">
        <v>51</v>
      </c>
      <c r="B16" s="55" t="s">
        <v>52</v>
      </c>
      <c r="C16" s="55" t="s">
        <v>53</v>
      </c>
      <c r="D16" s="55" t="s">
        <v>54</v>
      </c>
      <c r="E16" s="55" t="s">
        <v>55</v>
      </c>
      <c r="F16" s="56" t="s">
        <v>56</v>
      </c>
      <c r="G16" s="56" t="s">
        <v>57</v>
      </c>
      <c r="H16" s="55" t="s">
        <v>58</v>
      </c>
      <c r="I16" s="55" t="s">
        <v>59</v>
      </c>
    </row>
    <row r="17" spans="1:9" ht="15">
      <c r="A17" s="57" t="s">
        <v>60</v>
      </c>
      <c r="B17" s="58">
        <v>29.51829</v>
      </c>
      <c r="C17" s="58">
        <v>0</v>
      </c>
      <c r="D17" s="58">
        <v>46.4619</v>
      </c>
      <c r="E17" s="58">
        <v>45.87638</v>
      </c>
      <c r="F17" s="58">
        <v>2.16</v>
      </c>
      <c r="G17" s="58">
        <v>15.06185</v>
      </c>
      <c r="H17" s="58">
        <v>4.25629</v>
      </c>
      <c r="I17" s="58">
        <f>B17+D17+F17-G17</f>
        <v>63.07833999999999</v>
      </c>
    </row>
    <row r="19" ht="15">
      <c r="A19" s="54" t="s">
        <v>61</v>
      </c>
    </row>
    <row r="20" ht="15">
      <c r="A20" s="54" t="s">
        <v>62</v>
      </c>
    </row>
    <row r="21" ht="15">
      <c r="A21" s="54" t="s">
        <v>63</v>
      </c>
    </row>
    <row r="22" ht="15">
      <c r="A22" s="54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2017-04-23T20:13:57Z</dcterms:created>
  <dcterms:modified xsi:type="dcterms:W3CDTF">2017-04-24T19:05:36Z</dcterms:modified>
  <cp:category/>
  <cp:version/>
  <cp:contentType/>
  <cp:contentStatus/>
</cp:coreProperties>
</file>