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<sst xmlns="http://schemas.openxmlformats.org/spreadsheetml/2006/main" count="75" uniqueCount="67">
  <si>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</si>
  <si>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</si>
  <si>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</si>
  <si>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6/1  по ул. Школьная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</si>
  <si>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</si>
  <si>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</si>
  <si>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</si>
  <si>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</si>
  <si>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</si>
  <si>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</si>
  <si>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</si>
  <si>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</si>
  <si>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</si>
  <si>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</si>
  <si>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</si>
  <si>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</si>
  <si>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</si>
  <si>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</si>
  <si>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</si>
  <si>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</si>
  <si>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</si>
  <si>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</si>
  <si>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</si>
  <si>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</si>
  <si>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</si>
  <si>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</si>
  <si>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</si>
  <si>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</si>
  <si>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 УК "Житель", ООО "Леноблстрой"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</si>
  <si>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</si>
  <si>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</si>
  <si>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</si>
  <si>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</si>
  <si>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</si>
  <si>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</si>
  <si>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</si>
  <si>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</si>
  <si>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</si>
  <si>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</si>
  <si>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</si>
  <si>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</si>
  <si>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</si>
  <si>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</si>
  <si>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ИП Кожевников</t>
  </si>
  <si>
    <t xml:space="preserve">Поступило от ИП Кожевников за управление и содержание общедомового имущества, и за сбор ТБО 37106.10 руб. 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</si>
  <si>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</si>
  <si>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</si>
  <si>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</si>
  <si>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</si>
  <si>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</si>
  <si>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6/1 по ул. Школьная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</si>
  <si>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</si>
  <si>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</si>
  <si>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</si>
  <si>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</si>
  <si>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</si>
  <si>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</si>
  <si>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</si>
  <si>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</si>
  <si>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</si>
  <si>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</si>
  <si>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13</t>
    </r>
    <r>
      <rPr>
        <b/>
        <sz val="11"/>
        <color indexed="8"/>
        <rFont val="Calibri"/>
        <family val="2"/>
      </rPr>
      <t xml:space="preserve">,34 </t>
    </r>
    <r>
      <rPr>
        <sz val="10"/>
        <rFont val="Arial Cyr"/>
        <family val="0"/>
      </rPr>
      <t>тыс.рублей, в том числе:</t>
    </r>
  </si>
  <si>
    <t>очистка крыши от снега - 10,96 т.р.</t>
  </si>
  <si>
    <t>ремонт систем ХВС, ГВС   - 1.78 т.р.</t>
  </si>
  <si>
    <t>аварийное обслуживание - 0.16 т.р.</t>
  </si>
  <si>
    <t>работы по электрике - 0,17 т.р.</t>
  </si>
  <si>
    <t>прочее - 0,27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</si>
</sst>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2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3"/>
  <sheetViews>
    <sheetView zoomScalePageLayoutView="0" workbookViewId="0" topLeftCell="C45">
      <selection activeCell="G52" sqref="G5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375" style="47" customWidth="1"/>
    <col min="4" max="4" width="13.00390625" style="47" customWidth="1"/>
    <col min="5" max="5" width="11.875" style="47" customWidth="1"/>
    <col min="6" max="6" width="13.25390625" style="47" customWidth="1"/>
    <col min="7" max="7" width="11.875" style="47" customWidth="1"/>
    <col min="8" max="8" width="13.25390625" style="47" customWidth="1"/>
    <col min="9" max="9" width="22.125" style="47" customWidth="1"/>
    <col min="10" max="10" width="10.125" style="2" hidden="1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63" t="s">
        <v>1</v>
      </c>
      <c r="D20" s="63"/>
      <c r="E20" s="63"/>
      <c r="F20" s="63"/>
      <c r="G20" s="63"/>
      <c r="H20" s="63"/>
      <c r="I20" s="63"/>
    </row>
    <row r="21" spans="3:9" ht="12.75">
      <c r="C21" s="64" t="s">
        <v>2</v>
      </c>
      <c r="D21" s="64"/>
      <c r="E21" s="64"/>
      <c r="F21" s="64"/>
      <c r="G21" s="64"/>
      <c r="H21" s="64"/>
      <c r="I21" s="64"/>
    </row>
    <row r="22" spans="3:9" ht="12.75">
      <c r="C22" s="64" t="s">
        <v>3</v>
      </c>
      <c r="D22" s="64"/>
      <c r="E22" s="64"/>
      <c r="F22" s="64"/>
      <c r="G22" s="64"/>
      <c r="H22" s="64"/>
      <c r="I22" s="64"/>
    </row>
    <row r="23" spans="3:9" ht="6" customHeight="1" thickBot="1">
      <c r="C23" s="65"/>
      <c r="D23" s="65"/>
      <c r="E23" s="65"/>
      <c r="F23" s="65"/>
      <c r="G23" s="65"/>
      <c r="H23" s="65"/>
      <c r="I23" s="65"/>
    </row>
    <row r="24" spans="3:9" ht="59.2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66" t="s">
        <v>11</v>
      </c>
      <c r="D25" s="56"/>
      <c r="E25" s="56"/>
      <c r="F25" s="56"/>
      <c r="G25" s="56"/>
      <c r="H25" s="56"/>
      <c r="I25" s="67"/>
    </row>
    <row r="26" spans="3:11" ht="13.5" customHeight="1" thickBot="1">
      <c r="C26" s="12" t="s">
        <v>12</v>
      </c>
      <c r="D26" s="13">
        <v>23316.97000000003</v>
      </c>
      <c r="E26" s="14">
        <v>277739.67</v>
      </c>
      <c r="F26" s="14">
        <v>271155.2</v>
      </c>
      <c r="G26" s="14">
        <v>290247.58</v>
      </c>
      <c r="H26" s="15">
        <f>+D26+E26-F26</f>
        <v>29901.440000000002</v>
      </c>
      <c r="I26" s="68" t="s">
        <v>13</v>
      </c>
      <c r="K26" s="2">
        <v>29901.44</v>
      </c>
    </row>
    <row r="27" spans="3:11" ht="13.5" customHeight="1" thickBot="1">
      <c r="C27" s="12" t="s">
        <v>14</v>
      </c>
      <c r="D27" s="13">
        <v>-2357.939999999988</v>
      </c>
      <c r="E27" s="16">
        <f>73727.47-7904.16</f>
        <v>65823.31</v>
      </c>
      <c r="F27" s="16">
        <v>62310.87</v>
      </c>
      <c r="G27" s="14">
        <v>83902.63</v>
      </c>
      <c r="H27" s="15">
        <f>+D27+E27-F27</f>
        <v>1154.5000000000073</v>
      </c>
      <c r="I27" s="69"/>
      <c r="K27" s="17">
        <f>5495.82-4341.32</f>
        <v>1154.5</v>
      </c>
    </row>
    <row r="28" spans="3:11" ht="13.5" customHeight="1" thickBot="1">
      <c r="C28" s="12" t="s">
        <v>15</v>
      </c>
      <c r="D28" s="13">
        <v>-266.42000000000553</v>
      </c>
      <c r="E28" s="16">
        <f>39311.06-2746.07</f>
        <v>36564.99</v>
      </c>
      <c r="F28" s="16">
        <v>33412.81</v>
      </c>
      <c r="G28" s="14">
        <v>41462.85</v>
      </c>
      <c r="H28" s="15">
        <f>+D28+E28-F28</f>
        <v>2885.7599999999948</v>
      </c>
      <c r="I28" s="69"/>
      <c r="K28" s="2">
        <f>4587.14-1701.38</f>
        <v>2885.76</v>
      </c>
    </row>
    <row r="29" spans="3:11" ht="13.5" customHeight="1" thickBot="1">
      <c r="C29" s="12" t="s">
        <v>16</v>
      </c>
      <c r="D29" s="13">
        <v>-356.33000000000175</v>
      </c>
      <c r="E29" s="16">
        <f>10163.62-829.09+13795.2-658.09</f>
        <v>22471.640000000003</v>
      </c>
      <c r="F29" s="16">
        <f>8873.58+12029.56</f>
        <v>20903.14</v>
      </c>
      <c r="G29" s="14">
        <v>14551.91</v>
      </c>
      <c r="H29" s="15">
        <f>+D29+E29-F29</f>
        <v>1212.170000000002</v>
      </c>
      <c r="I29" s="69"/>
      <c r="K29" s="2">
        <f>770.19-587.64+1622.32-592.7</f>
        <v>1212.1699999999998</v>
      </c>
    </row>
    <row r="30" spans="3:11" ht="13.5" customHeight="1" thickBot="1">
      <c r="C30" s="12" t="s">
        <v>17</v>
      </c>
      <c r="D30" s="13">
        <v>-1702.8200000000004</v>
      </c>
      <c r="E30" s="16">
        <f>1023.72+1854.09</f>
        <v>2877.81</v>
      </c>
      <c r="F30" s="16">
        <f>550.28+1646.44</f>
        <v>2196.7200000000003</v>
      </c>
      <c r="G30" s="14">
        <f>4000.2+11969.67</f>
        <v>15969.869999999999</v>
      </c>
      <c r="H30" s="15">
        <f>+D30+E30-F30</f>
        <v>-1021.7300000000007</v>
      </c>
      <c r="I30" s="70"/>
      <c r="K30" s="2">
        <f>49.36-1279.17+208.08</f>
        <v>-1021.7300000000001</v>
      </c>
    </row>
    <row r="31" spans="3:9" ht="13.5" customHeight="1" thickBot="1">
      <c r="C31" s="12" t="s">
        <v>18</v>
      </c>
      <c r="D31" s="18">
        <f>SUM(D26:D30)</f>
        <v>18633.460000000036</v>
      </c>
      <c r="E31" s="18">
        <f>SUM(E26:E30)</f>
        <v>405477.42</v>
      </c>
      <c r="F31" s="18">
        <f>SUM(F26:F30)</f>
        <v>389978.74</v>
      </c>
      <c r="G31" s="18">
        <f>SUM(G26:G30)</f>
        <v>446134.83999999997</v>
      </c>
      <c r="H31" s="18">
        <f>SUM(H26:H30)</f>
        <v>34132.14000000001</v>
      </c>
      <c r="I31" s="12"/>
    </row>
    <row r="32" spans="3:9" ht="13.5" customHeight="1" thickBot="1">
      <c r="C32" s="56" t="s">
        <v>19</v>
      </c>
      <c r="D32" s="56"/>
      <c r="E32" s="56"/>
      <c r="F32" s="56"/>
      <c r="G32" s="56"/>
      <c r="H32" s="56"/>
      <c r="I32" s="56"/>
    </row>
    <row r="33" spans="3:9" ht="53.25" customHeight="1" thickBot="1">
      <c r="C33" s="19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20" t="s">
        <v>20</v>
      </c>
    </row>
    <row r="34" spans="3:9" ht="31.5" customHeight="1" thickBot="1">
      <c r="C34" s="9" t="s">
        <v>21</v>
      </c>
      <c r="D34" s="21">
        <v>7221.37000000001</v>
      </c>
      <c r="E34" s="22">
        <v>127047.84</v>
      </c>
      <c r="F34" s="22">
        <v>124172.73</v>
      </c>
      <c r="G34" s="22">
        <f>+E34</f>
        <v>127047.84</v>
      </c>
      <c r="H34" s="22">
        <f aca="true" t="shared" si="0" ref="H34:H42">+D34+E34-F34</f>
        <v>10096.480000000025</v>
      </c>
      <c r="I34" s="57" t="s">
        <v>22</v>
      </c>
    </row>
    <row r="35" spans="3:10" ht="14.25" customHeight="1" thickBot="1">
      <c r="C35" s="12" t="s">
        <v>23</v>
      </c>
      <c r="D35" s="13">
        <v>1383.6100000000042</v>
      </c>
      <c r="E35" s="14">
        <v>24342.24</v>
      </c>
      <c r="F35" s="14">
        <v>23791.37</v>
      </c>
      <c r="G35" s="22">
        <v>13342.82</v>
      </c>
      <c r="H35" s="22">
        <f>+D35+E35-F35</f>
        <v>1934.4800000000068</v>
      </c>
      <c r="I35" s="58"/>
      <c r="J35" s="23"/>
    </row>
    <row r="36" spans="3:9" ht="13.5" customHeight="1" thickBot="1">
      <c r="C36" s="19" t="s">
        <v>24</v>
      </c>
      <c r="D36" s="24">
        <v>0</v>
      </c>
      <c r="E36" s="14"/>
      <c r="F36" s="14"/>
      <c r="G36" s="22"/>
      <c r="H36" s="22">
        <f t="shared" si="0"/>
        <v>0</v>
      </c>
      <c r="I36" s="25"/>
    </row>
    <row r="37" spans="3:11" ht="12.75" customHeight="1" thickBot="1">
      <c r="C37" s="12" t="s">
        <v>25</v>
      </c>
      <c r="D37" s="24">
        <v>11196.48000000001</v>
      </c>
      <c r="E37" s="14">
        <f>86437.3-3710+18576.18-94.5</f>
        <v>101208.98000000001</v>
      </c>
      <c r="F37" s="14">
        <f>82170.85+16943.55</f>
        <v>99114.40000000001</v>
      </c>
      <c r="G37" s="22">
        <f>+E37</f>
        <v>101208.98000000001</v>
      </c>
      <c r="H37" s="22">
        <f t="shared" si="0"/>
        <v>13291.060000000012</v>
      </c>
      <c r="I37" s="26" t="s">
        <v>26</v>
      </c>
      <c r="J37" s="2">
        <f>10124.87+1071.61</f>
        <v>11196.480000000001</v>
      </c>
      <c r="K37" s="2">
        <f>10681.32+2609.74</f>
        <v>13291.06</v>
      </c>
    </row>
    <row r="38" spans="3:11" ht="39" customHeight="1" thickBot="1">
      <c r="C38" s="12" t="s">
        <v>27</v>
      </c>
      <c r="D38" s="13">
        <v>1798.689999999995</v>
      </c>
      <c r="E38" s="14">
        <f>7911.24+23733.72</f>
        <v>31644.96</v>
      </c>
      <c r="F38" s="14">
        <f>9709.93+21218.91</f>
        <v>30928.84</v>
      </c>
      <c r="G38" s="22">
        <v>39323.62</v>
      </c>
      <c r="H38" s="22">
        <f t="shared" si="0"/>
        <v>2514.809999999994</v>
      </c>
      <c r="I38" s="27" t="s">
        <v>28</v>
      </c>
      <c r="J38" s="2">
        <v>1798.69</v>
      </c>
      <c r="K38" s="2">
        <v>2514.81</v>
      </c>
    </row>
    <row r="39" spans="3:9" s="33" customFormat="1" ht="13.5" customHeight="1" hidden="1" thickBot="1">
      <c r="C39" s="28" t="s">
        <v>29</v>
      </c>
      <c r="D39" s="29">
        <v>0</v>
      </c>
      <c r="E39" s="30"/>
      <c r="F39" s="30"/>
      <c r="G39" s="22"/>
      <c r="H39" s="31">
        <f t="shared" si="0"/>
        <v>0</v>
      </c>
      <c r="I39" s="32" t="s">
        <v>30</v>
      </c>
    </row>
    <row r="40" spans="3:9" ht="30" customHeight="1" thickBot="1">
      <c r="C40" s="12" t="s">
        <v>31</v>
      </c>
      <c r="D40" s="13">
        <v>95.79999999999995</v>
      </c>
      <c r="E40" s="16">
        <v>1685.28</v>
      </c>
      <c r="F40" s="16">
        <v>1647.17</v>
      </c>
      <c r="G40" s="22">
        <f>+E40</f>
        <v>1685.28</v>
      </c>
      <c r="H40" s="22">
        <f t="shared" si="0"/>
        <v>133.90999999999985</v>
      </c>
      <c r="I40" s="27" t="s">
        <v>32</v>
      </c>
    </row>
    <row r="41" spans="3:9" ht="13.5" customHeight="1" thickBot="1">
      <c r="C41" s="19" t="s">
        <v>33</v>
      </c>
      <c r="D41" s="13">
        <v>1553.6100000000006</v>
      </c>
      <c r="E41" s="16">
        <v>21269.04</v>
      </c>
      <c r="F41" s="16">
        <v>20765.17</v>
      </c>
      <c r="G41" s="22">
        <f>+E41</f>
        <v>21269.04</v>
      </c>
      <c r="H41" s="22">
        <f t="shared" si="0"/>
        <v>2057.480000000003</v>
      </c>
      <c r="I41" s="26"/>
    </row>
    <row r="42" spans="3:9" s="39" customFormat="1" ht="24" customHeight="1" thickBot="1">
      <c r="C42" s="34" t="s">
        <v>34</v>
      </c>
      <c r="D42" s="35">
        <v>0</v>
      </c>
      <c r="E42" s="36">
        <f>7117.28+3322.59</f>
        <v>10439.869999999999</v>
      </c>
      <c r="F42" s="36">
        <f>7117.28+3322.59</f>
        <v>10439.869999999999</v>
      </c>
      <c r="G42" s="22">
        <f>+E42</f>
        <v>10439.869999999999</v>
      </c>
      <c r="H42" s="37">
        <f t="shared" si="0"/>
        <v>0</v>
      </c>
      <c r="I42" s="38"/>
    </row>
    <row r="43" spans="3:9" ht="13.5" customHeight="1" thickBot="1">
      <c r="C43" s="12" t="s">
        <v>35</v>
      </c>
      <c r="D43" s="13">
        <v>393.78000000000065</v>
      </c>
      <c r="E43" s="16">
        <v>6928.08</v>
      </c>
      <c r="F43" s="16">
        <v>6771.29</v>
      </c>
      <c r="G43" s="22">
        <f>+E43</f>
        <v>6928.08</v>
      </c>
      <c r="H43" s="22">
        <f>+D43+E43-F43</f>
        <v>550.5700000000006</v>
      </c>
      <c r="I43" s="27" t="s">
        <v>36</v>
      </c>
    </row>
    <row r="44" spans="3:9" ht="13.5" customHeight="1" hidden="1" thickBot="1">
      <c r="C44" s="12" t="s">
        <v>37</v>
      </c>
      <c r="D44" s="13">
        <v>0</v>
      </c>
      <c r="E44" s="16"/>
      <c r="F44" s="16"/>
      <c r="G44" s="14"/>
      <c r="H44" s="14">
        <f>+D44+E44-F44</f>
        <v>0</v>
      </c>
      <c r="I44" s="26" t="s">
        <v>38</v>
      </c>
    </row>
    <row r="45" spans="3:9" s="40" customFormat="1" ht="17.25" customHeight="1" thickBot="1">
      <c r="C45" s="12" t="s">
        <v>18</v>
      </c>
      <c r="D45" s="18">
        <f>SUM(D34:D44)</f>
        <v>23643.34000000002</v>
      </c>
      <c r="E45" s="18">
        <f>SUM(E34:E44)</f>
        <v>324566.29000000004</v>
      </c>
      <c r="F45" s="18">
        <f>SUM(F34:F44)</f>
        <v>317630.83999999997</v>
      </c>
      <c r="G45" s="18">
        <f>SUM(G34:G44)</f>
        <v>321245.53</v>
      </c>
      <c r="H45" s="18">
        <f>SUM(H34:H44)</f>
        <v>30578.79000000004</v>
      </c>
      <c r="I45" s="25"/>
    </row>
    <row r="46" spans="3:9" ht="13.5" customHeight="1" thickBot="1">
      <c r="C46" s="59" t="s">
        <v>39</v>
      </c>
      <c r="D46" s="59"/>
      <c r="E46" s="59"/>
      <c r="F46" s="59"/>
      <c r="G46" s="59"/>
      <c r="H46" s="59"/>
      <c r="I46" s="59"/>
    </row>
    <row r="47" spans="3:9" ht="28.5" customHeight="1" thickBot="1">
      <c r="C47" s="41" t="s">
        <v>40</v>
      </c>
      <c r="D47" s="60" t="s">
        <v>41</v>
      </c>
      <c r="E47" s="61"/>
      <c r="F47" s="61"/>
      <c r="G47" s="61"/>
      <c r="H47" s="62"/>
      <c r="I47" s="42" t="s">
        <v>42</v>
      </c>
    </row>
    <row r="48" spans="3:9" ht="28.5" customHeight="1" thickBot="1">
      <c r="C48" s="43" t="s">
        <v>43</v>
      </c>
      <c r="D48" s="60" t="s">
        <v>44</v>
      </c>
      <c r="E48" s="61"/>
      <c r="F48" s="61"/>
      <c r="G48" s="61"/>
      <c r="H48" s="62"/>
      <c r="I48" s="44" t="s">
        <v>43</v>
      </c>
    </row>
    <row r="49" spans="3:8" ht="18" customHeight="1">
      <c r="C49" s="45" t="s">
        <v>45</v>
      </c>
      <c r="D49" s="45"/>
      <c r="E49" s="45"/>
      <c r="F49" s="45"/>
      <c r="G49" s="45"/>
      <c r="H49" s="46">
        <f>+H31+H45</f>
        <v>64710.93000000005</v>
      </c>
    </row>
    <row r="50" spans="3:4" ht="15">
      <c r="C50" s="48" t="s">
        <v>46</v>
      </c>
      <c r="D50" s="48"/>
    </row>
    <row r="51" ht="12.75">
      <c r="C51" s="49" t="s">
        <v>47</v>
      </c>
    </row>
    <row r="52" spans="5:6" ht="12.75">
      <c r="E52" s="50"/>
      <c r="F52" s="50"/>
    </row>
    <row r="53" spans="4:8" ht="12.75">
      <c r="D53" s="50"/>
      <c r="E53" s="50"/>
      <c r="F53" s="50"/>
      <c r="G53" s="50"/>
      <c r="H53" s="50"/>
    </row>
  </sheetData>
  <sheetProtection/>
  <mergeCells count="11">
    <mergeCell ref="I26:I30"/>
    <mergeCell ref="C32:I32"/>
    <mergeCell ref="I34:I35"/>
    <mergeCell ref="C46:I46"/>
    <mergeCell ref="D47:H47"/>
    <mergeCell ref="D48:H48"/>
    <mergeCell ref="C20:I20"/>
    <mergeCell ref="C21:I21"/>
    <mergeCell ref="C22:I22"/>
    <mergeCell ref="C23:I23"/>
    <mergeCell ref="C25:I25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tabSelected="1" zoomScaleSheetLayoutView="120" zoomScalePageLayoutView="0" workbookViewId="0" topLeftCell="A13">
      <selection activeCell="F28" sqref="F28"/>
    </sheetView>
  </sheetViews>
  <sheetFormatPr defaultColWidth="9.00390625" defaultRowHeight="12.75"/>
  <cols>
    <col min="1" max="1" width="4.625" style="51" customWidth="1"/>
    <col min="2" max="2" width="12.375" style="51" customWidth="1"/>
    <col min="3" max="3" width="13.25390625" style="51" hidden="1" customWidth="1"/>
    <col min="4" max="4" width="12.125" style="51" customWidth="1"/>
    <col min="5" max="5" width="13.625" style="51" customWidth="1"/>
    <col min="6" max="6" width="13.25390625" style="51" customWidth="1"/>
    <col min="7" max="7" width="14.25390625" style="51" customWidth="1"/>
    <col min="8" max="8" width="15.125" style="51" customWidth="1"/>
    <col min="9" max="9" width="13.75390625" style="51" customWidth="1"/>
    <col min="10" max="16384" width="9.125" style="51" customWidth="1"/>
  </cols>
  <sheetData>
    <row r="13" spans="1:9" ht="15">
      <c r="A13" s="71" t="s">
        <v>48</v>
      </c>
      <c r="B13" s="71"/>
      <c r="C13" s="71"/>
      <c r="D13" s="71"/>
      <c r="E13" s="71"/>
      <c r="F13" s="71"/>
      <c r="G13" s="71"/>
      <c r="H13" s="71"/>
      <c r="I13" s="71"/>
    </row>
    <row r="14" spans="1:9" ht="15">
      <c r="A14" s="71" t="s">
        <v>49</v>
      </c>
      <c r="B14" s="71"/>
      <c r="C14" s="71"/>
      <c r="D14" s="71"/>
      <c r="E14" s="71"/>
      <c r="F14" s="71"/>
      <c r="G14" s="71"/>
      <c r="H14" s="71"/>
      <c r="I14" s="71"/>
    </row>
    <row r="15" spans="1:9" ht="15">
      <c r="A15" s="71" t="s">
        <v>50</v>
      </c>
      <c r="B15" s="71"/>
      <c r="C15" s="71"/>
      <c r="D15" s="71"/>
      <c r="E15" s="71"/>
      <c r="F15" s="71"/>
      <c r="G15" s="71"/>
      <c r="H15" s="71"/>
      <c r="I15" s="71"/>
    </row>
    <row r="16" spans="1:9" ht="60">
      <c r="A16" s="52" t="s">
        <v>51</v>
      </c>
      <c r="B16" s="52" t="s">
        <v>52</v>
      </c>
      <c r="C16" s="52" t="s">
        <v>53</v>
      </c>
      <c r="D16" s="52" t="s">
        <v>54</v>
      </c>
      <c r="E16" s="52" t="s">
        <v>55</v>
      </c>
      <c r="F16" s="53" t="s">
        <v>56</v>
      </c>
      <c r="G16" s="53" t="s">
        <v>57</v>
      </c>
      <c r="H16" s="52" t="s">
        <v>58</v>
      </c>
      <c r="I16" s="52" t="s">
        <v>59</v>
      </c>
    </row>
    <row r="17" spans="1:9" ht="15">
      <c r="A17" s="54" t="s">
        <v>60</v>
      </c>
      <c r="B17" s="55">
        <v>57.22229</v>
      </c>
      <c r="C17" s="55">
        <v>0</v>
      </c>
      <c r="D17" s="55">
        <v>24.34224</v>
      </c>
      <c r="E17" s="55">
        <v>23.79137</v>
      </c>
      <c r="F17" s="55">
        <f>2.16+37.1061</f>
        <v>39.266099999999994</v>
      </c>
      <c r="G17" s="55">
        <v>13.34282</v>
      </c>
      <c r="H17" s="55">
        <v>1.93448</v>
      </c>
      <c r="I17" s="55">
        <f>B17+D17+F17-G17</f>
        <v>107.48781</v>
      </c>
    </row>
    <row r="19" ht="15">
      <c r="A19" s="51" t="s">
        <v>61</v>
      </c>
    </row>
    <row r="20" ht="15">
      <c r="A20" s="51" t="s">
        <v>62</v>
      </c>
    </row>
    <row r="21" ht="15">
      <c r="A21" s="51" t="s">
        <v>63</v>
      </c>
    </row>
    <row r="22" ht="15">
      <c r="A22" s="51" t="s">
        <v>64</v>
      </c>
    </row>
    <row r="23" ht="15">
      <c r="A23" s="51" t="s">
        <v>65</v>
      </c>
    </row>
    <row r="24" ht="15">
      <c r="A24" s="51" t="s">
        <v>66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2017-04-23T20:14:33Z</dcterms:created>
  <dcterms:modified xsi:type="dcterms:W3CDTF">2017-04-24T19:05:45Z</dcterms:modified>
  <cp:category/>
  <cp:version/>
  <cp:contentType/>
  <cp:contentStatus/>
</cp:coreProperties>
</file>