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<sst xmlns="http://schemas.openxmlformats.org/spreadsheetml/2006/main" count="70" uniqueCount="63">
  <si>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</si>
  <si>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</si>
  <si>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</si>
  <si>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6/2  по ул. Школьная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</si>
  <si>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</si>
  <si>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</si>
  <si>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</si>
  <si>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</si>
  <si>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</si>
  <si>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</si>
  <si>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</si>
  <si>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</si>
  <si>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</si>
  <si>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</si>
  <si>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</si>
  <si>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</si>
  <si>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</si>
  <si>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</si>
  <si>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</si>
  <si>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</si>
  <si>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</si>
  <si>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</si>
  <si>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Н/2011-106 от 01.10.2011г.</t>
  </si>
  <si>
    <t>Текущий ремонт</t>
  </si>
  <si>
    <t>Капитальный ремонт</t>
  </si>
  <si>
    <t>Электричество</t>
  </si>
  <si>
    <t>ООО "ПСК"</t>
  </si>
  <si>
    <t>Вывоз ТБО и  КГО</t>
  </si>
  <si>
    <t xml:space="preserve"> ООО УК "Житель", ООО "Леноблстрой"</t>
  </si>
  <si>
    <t>Аренда контейнера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</si>
  <si>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</si>
  <si>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</si>
  <si>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</si>
  <si>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</si>
  <si>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</si>
  <si>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</si>
  <si>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ООО"Энерго-Сервис"</t>
  </si>
  <si>
    <t>Агентское вознаграждение</t>
  </si>
  <si>
    <t>ТСЖ "Родник-2004"</t>
  </si>
  <si>
    <t>Прочие поступления</t>
  </si>
  <si>
    <t>Размещение Интернет оборудования</t>
  </si>
  <si>
    <t xml:space="preserve">Поступило от ЦИТ "Домашние сети" за размещение интернет оборудования 2160,00 руб. </t>
  </si>
  <si>
    <t>ЦИТ "Домашние сети"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</si>
  <si>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</si>
  <si>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</si>
  <si>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</si>
  <si>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</si>
  <si>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</si>
  <si>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6/2 по ул. Школьная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</si>
  <si>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</si>
  <si>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</si>
  <si>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</si>
  <si>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</si>
  <si>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</si>
  <si>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</si>
  <si>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</si>
  <si>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</si>
  <si>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</si>
  <si>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</si>
  <si>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1,49</t>
    </r>
    <r>
      <rPr>
        <b/>
        <sz val="11"/>
        <color indexed="8"/>
        <rFont val="Calibri"/>
        <family val="2"/>
      </rPr>
      <t xml:space="preserve"> </t>
    </r>
    <r>
      <rPr>
        <sz val="10"/>
        <rFont val="Arial Cyr"/>
        <family val="0"/>
      </rPr>
      <t>тыс.рублей, в том числе:</t>
    </r>
  </si>
  <si>
    <t>работы по электрике - 0.43 т.р.</t>
  </si>
  <si>
    <t>аварийное обслуживание  -0.89 т.р.</t>
  </si>
  <si>
    <t>прочее - 0,17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</si>
</sst>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9" fillId="0" borderId="13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0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4" fontId="8" fillId="33" borderId="15" xfId="0" applyNumberFormat="1" applyFont="1" applyFill="1" applyBorder="1" applyAlignment="1">
      <alignment horizontal="right" vertical="top" wrapText="1"/>
    </xf>
    <xf numFmtId="4" fontId="9" fillId="33" borderId="15" xfId="0" applyNumberFormat="1" applyFont="1" applyFill="1" applyBorder="1" applyAlignment="1">
      <alignment vertical="top" wrapText="1"/>
    </xf>
    <xf numFmtId="4" fontId="9" fillId="33" borderId="12" xfId="0" applyNumberFormat="1" applyFont="1" applyFill="1" applyBorder="1" applyAlignment="1">
      <alignment vertical="top" wrapText="1"/>
    </xf>
    <xf numFmtId="0" fontId="8" fillId="33" borderId="15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4" fontId="8" fillId="34" borderId="15" xfId="0" applyNumberFormat="1" applyFont="1" applyFill="1" applyBorder="1" applyAlignment="1">
      <alignment horizontal="right" vertical="top" wrapText="1"/>
    </xf>
    <xf numFmtId="4" fontId="8" fillId="34" borderId="15" xfId="0" applyNumberFormat="1" applyFont="1" applyFill="1" applyBorder="1" applyAlignment="1">
      <alignment vertical="top" wrapText="1"/>
    </xf>
    <xf numFmtId="4" fontId="9" fillId="34" borderId="12" xfId="0" applyNumberFormat="1" applyFont="1" applyFill="1" applyBorder="1" applyAlignment="1">
      <alignment vertical="top" wrapText="1"/>
    </xf>
    <xf numFmtId="0" fontId="12" fillId="34" borderId="15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2" fillId="0" borderId="0" xfId="52">
      <alignment/>
      <protection/>
    </xf>
    <xf numFmtId="0" fontId="32" fillId="0" borderId="17" xfId="52" applyBorder="1" applyAlignment="1">
      <alignment horizontal="center" vertical="center" wrapText="1"/>
      <protection/>
    </xf>
    <xf numFmtId="0" fontId="32" fillId="0" borderId="17" xfId="52" applyFont="1" applyBorder="1" applyAlignment="1">
      <alignment horizontal="center" vertical="center" wrapText="1"/>
      <protection/>
    </xf>
    <xf numFmtId="0" fontId="40" fillId="0" borderId="17" xfId="52" applyFont="1" applyBorder="1" applyAlignment="1">
      <alignment horizontal="center" vertical="center"/>
      <protection/>
    </xf>
    <xf numFmtId="2" fontId="40" fillId="0" borderId="17" xfId="52" applyNumberFormat="1" applyFont="1" applyFill="1" applyBorder="1" applyAlignment="1">
      <alignment horizontal="center" vertical="center"/>
      <protection/>
    </xf>
    <xf numFmtId="0" fontId="32" fillId="0" borderId="0" xfId="52" applyFill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2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3"/>
  <sheetViews>
    <sheetView workbookViewId="0" topLeftCell="C39">
      <selection activeCell="G31" sqref="G31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8.125" style="43" customWidth="1"/>
    <col min="4" max="4" width="13.00390625" style="43" customWidth="1"/>
    <col min="5" max="5" width="11.875" style="43" customWidth="1"/>
    <col min="6" max="6" width="13.25390625" style="43" customWidth="1"/>
    <col min="7" max="7" width="11.875" style="43" customWidth="1"/>
    <col min="8" max="8" width="12.75390625" style="43" customWidth="1"/>
    <col min="9" max="9" width="24.875" style="43" customWidth="1"/>
    <col min="10" max="10" width="10.125" style="2" hidden="1" customWidth="1"/>
    <col min="11" max="11" width="0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4.25">
      <c r="C21" s="60" t="s">
        <v>1</v>
      </c>
      <c r="D21" s="60"/>
      <c r="E21" s="60"/>
      <c r="F21" s="60"/>
      <c r="G21" s="60"/>
      <c r="H21" s="60"/>
      <c r="I21" s="60"/>
    </row>
    <row r="22" spans="3:9" ht="12.75">
      <c r="C22" s="61" t="s">
        <v>2</v>
      </c>
      <c r="D22" s="61"/>
      <c r="E22" s="61"/>
      <c r="F22" s="61"/>
      <c r="G22" s="61"/>
      <c r="H22" s="61"/>
      <c r="I22" s="61"/>
    </row>
    <row r="23" spans="3:9" ht="12.75">
      <c r="C23" s="61" t="s">
        <v>3</v>
      </c>
      <c r="D23" s="61"/>
      <c r="E23" s="61"/>
      <c r="F23" s="61"/>
      <c r="G23" s="61"/>
      <c r="H23" s="61"/>
      <c r="I23" s="61"/>
    </row>
    <row r="24" spans="3:9" ht="6" customHeight="1" thickBot="1">
      <c r="C24" s="62"/>
      <c r="D24" s="62"/>
      <c r="E24" s="62"/>
      <c r="F24" s="62"/>
      <c r="G24" s="62"/>
      <c r="H24" s="62"/>
      <c r="I24" s="62"/>
    </row>
    <row r="25" spans="3:9" ht="59.25" customHeight="1" thickBot="1">
      <c r="C25" s="9" t="s">
        <v>4</v>
      </c>
      <c r="D25" s="10" t="s">
        <v>5</v>
      </c>
      <c r="E25" s="11" t="s">
        <v>6</v>
      </c>
      <c r="F25" s="11" t="s">
        <v>7</v>
      </c>
      <c r="G25" s="11" t="s">
        <v>8</v>
      </c>
      <c r="H25" s="11" t="s">
        <v>9</v>
      </c>
      <c r="I25" s="10" t="s">
        <v>10</v>
      </c>
    </row>
    <row r="26" spans="3:9" ht="13.5" customHeight="1" thickBot="1">
      <c r="C26" s="63" t="s">
        <v>11</v>
      </c>
      <c r="D26" s="53"/>
      <c r="E26" s="53"/>
      <c r="F26" s="53"/>
      <c r="G26" s="53"/>
      <c r="H26" s="53"/>
      <c r="I26" s="64"/>
    </row>
    <row r="27" spans="3:11" ht="13.5" customHeight="1" thickBot="1">
      <c r="C27" s="12" t="s">
        <v>12</v>
      </c>
      <c r="D27" s="13">
        <v>26331.29999999999</v>
      </c>
      <c r="E27" s="14">
        <v>367020.87</v>
      </c>
      <c r="F27" s="14">
        <v>353011.36</v>
      </c>
      <c r="G27" s="14">
        <v>383549.42</v>
      </c>
      <c r="H27" s="15">
        <f>+D27+E27-F27</f>
        <v>40340.81</v>
      </c>
      <c r="I27" s="65" t="s">
        <v>13</v>
      </c>
      <c r="K27" s="2">
        <v>40340.81</v>
      </c>
    </row>
    <row r="28" spans="3:11" ht="13.5" customHeight="1" thickBot="1">
      <c r="C28" s="12" t="s">
        <v>14</v>
      </c>
      <c r="D28" s="13">
        <v>4362.970000000001</v>
      </c>
      <c r="E28" s="16">
        <f>93680.03-2147.66</f>
        <v>91532.37</v>
      </c>
      <c r="F28" s="16">
        <v>86854.03</v>
      </c>
      <c r="G28" s="14">
        <v>110873.64</v>
      </c>
      <c r="H28" s="15">
        <f>+D28+E28-F28</f>
        <v>9041.309999999998</v>
      </c>
      <c r="I28" s="66"/>
      <c r="K28" s="2">
        <v>9041.31</v>
      </c>
    </row>
    <row r="29" spans="3:9" ht="13.5" customHeight="1" thickBot="1">
      <c r="C29" s="12" t="s">
        <v>15</v>
      </c>
      <c r="D29" s="13">
        <v>3178.560000000012</v>
      </c>
      <c r="E29" s="16">
        <f>67100.67-1352.26</f>
        <v>65748.41</v>
      </c>
      <c r="F29" s="16">
        <v>63830.61</v>
      </c>
      <c r="G29" s="14">
        <v>77383.38</v>
      </c>
      <c r="H29" s="15">
        <f>+D29+E29-F29</f>
        <v>5096.360000000015</v>
      </c>
      <c r="I29" s="66"/>
    </row>
    <row r="30" spans="3:11" ht="13.5" customHeight="1" thickBot="1">
      <c r="C30" s="12" t="s">
        <v>16</v>
      </c>
      <c r="D30" s="13">
        <v>1763.650000000016</v>
      </c>
      <c r="E30" s="16">
        <f>23547+50.73+12912.93+21.98</f>
        <v>36532.64000000001</v>
      </c>
      <c r="F30" s="16">
        <f>22924.29+12335.04</f>
        <v>35259.33</v>
      </c>
      <c r="G30" s="14">
        <v>31073.94</v>
      </c>
      <c r="H30" s="15">
        <f>+D30+E30-F30</f>
        <v>3036.960000000021</v>
      </c>
      <c r="I30" s="66"/>
      <c r="K30" s="2">
        <f>1788.69+1248.27</f>
        <v>3036.96</v>
      </c>
    </row>
    <row r="31" spans="3:11" ht="13.5" customHeight="1" thickBot="1">
      <c r="C31" s="12" t="s">
        <v>17</v>
      </c>
      <c r="D31" s="13">
        <v>53.60000000000082</v>
      </c>
      <c r="E31" s="16">
        <f>1695.06+920.21</f>
        <v>2615.27</v>
      </c>
      <c r="F31" s="16">
        <f>1479.55+878.17</f>
        <v>2357.72</v>
      </c>
      <c r="G31" s="14">
        <f>16487.38+12008.37</f>
        <v>28495.75</v>
      </c>
      <c r="H31" s="15">
        <f>+D31+E31-F31</f>
        <v>311.150000000001</v>
      </c>
      <c r="I31" s="67"/>
      <c r="K31" s="2">
        <f>215.51+95.64</f>
        <v>311.15</v>
      </c>
    </row>
    <row r="32" spans="3:9" ht="13.5" customHeight="1" thickBot="1">
      <c r="C32" s="12" t="s">
        <v>18</v>
      </c>
      <c r="D32" s="17">
        <f>SUM(D27:D31)</f>
        <v>35690.080000000016</v>
      </c>
      <c r="E32" s="17">
        <f>SUM(E27:E31)</f>
        <v>563449.56</v>
      </c>
      <c r="F32" s="17">
        <f>SUM(F27:F31)</f>
        <v>541313.0499999999</v>
      </c>
      <c r="G32" s="17">
        <f>SUM(G27:G31)</f>
        <v>631376.1299999999</v>
      </c>
      <c r="H32" s="17">
        <f>SUM(H27:H31)</f>
        <v>57826.59000000003</v>
      </c>
      <c r="I32" s="12"/>
    </row>
    <row r="33" spans="3:9" ht="13.5" customHeight="1" thickBot="1">
      <c r="C33" s="53" t="s">
        <v>19</v>
      </c>
      <c r="D33" s="53"/>
      <c r="E33" s="53"/>
      <c r="F33" s="53"/>
      <c r="G33" s="53"/>
      <c r="H33" s="53"/>
      <c r="I33" s="53"/>
    </row>
    <row r="34" spans="3:9" ht="50.25" customHeight="1" thickBot="1">
      <c r="C34" s="18" t="s">
        <v>4</v>
      </c>
      <c r="D34" s="10" t="s">
        <v>5</v>
      </c>
      <c r="E34" s="11" t="s">
        <v>6</v>
      </c>
      <c r="F34" s="11" t="s">
        <v>7</v>
      </c>
      <c r="G34" s="11" t="s">
        <v>8</v>
      </c>
      <c r="H34" s="11" t="s">
        <v>9</v>
      </c>
      <c r="I34" s="19" t="s">
        <v>20</v>
      </c>
    </row>
    <row r="35" spans="3:9" ht="34.5" customHeight="1" thickBot="1">
      <c r="C35" s="9" t="s">
        <v>21</v>
      </c>
      <c r="D35" s="20">
        <v>8197.640000000014</v>
      </c>
      <c r="E35" s="21">
        <v>167888.16</v>
      </c>
      <c r="F35" s="21">
        <v>163226.91</v>
      </c>
      <c r="G35" s="21">
        <f>+E35</f>
        <v>167888.16</v>
      </c>
      <c r="H35" s="21">
        <f aca="true" t="shared" si="0" ref="H35:H43">+D35+E35-F35</f>
        <v>12858.890000000014</v>
      </c>
      <c r="I35" s="54" t="s">
        <v>22</v>
      </c>
    </row>
    <row r="36" spans="3:10" ht="14.25" customHeight="1" thickBot="1">
      <c r="C36" s="12" t="s">
        <v>23</v>
      </c>
      <c r="D36" s="13">
        <v>1570.6600000000035</v>
      </c>
      <c r="E36" s="14">
        <v>32167.2</v>
      </c>
      <c r="F36" s="14">
        <v>31274.11</v>
      </c>
      <c r="G36" s="21">
        <v>1485.39</v>
      </c>
      <c r="H36" s="21">
        <f>+D36+E36-F36</f>
        <v>2463.75</v>
      </c>
      <c r="I36" s="55"/>
      <c r="J36" s="22"/>
    </row>
    <row r="37" spans="3:9" ht="13.5" customHeight="1" thickBot="1">
      <c r="C37" s="18" t="s">
        <v>24</v>
      </c>
      <c r="D37" s="23">
        <v>0</v>
      </c>
      <c r="E37" s="14"/>
      <c r="F37" s="14"/>
      <c r="G37" s="21"/>
      <c r="H37" s="21">
        <f t="shared" si="0"/>
        <v>0</v>
      </c>
      <c r="I37" s="24"/>
    </row>
    <row r="38" spans="3:11" ht="12.75" customHeight="1" thickBot="1">
      <c r="C38" s="12" t="s">
        <v>25</v>
      </c>
      <c r="D38" s="23">
        <v>7022.0899999999965</v>
      </c>
      <c r="E38" s="14">
        <f>137028.62-236.55+18321.93-488.08</f>
        <v>154625.92</v>
      </c>
      <c r="F38" s="14">
        <f>131080.71+17452.02</f>
        <v>148532.72999999998</v>
      </c>
      <c r="G38" s="21">
        <f>+E38</f>
        <v>154625.92</v>
      </c>
      <c r="H38" s="21">
        <f t="shared" si="0"/>
        <v>13115.280000000028</v>
      </c>
      <c r="I38" s="25" t="s">
        <v>26</v>
      </c>
      <c r="J38" s="2">
        <f>6080.69+941.4</f>
        <v>7022.089999999999</v>
      </c>
      <c r="K38" s="2">
        <f>11792.05+1436.63-113.4</f>
        <v>13115.28</v>
      </c>
    </row>
    <row r="39" spans="3:9" ht="33.75" customHeight="1" thickBot="1">
      <c r="C39" s="12" t="s">
        <v>27</v>
      </c>
      <c r="D39" s="13">
        <v>2041.8499999999985</v>
      </c>
      <c r="E39" s="14">
        <f>10454.34+31363.02</f>
        <v>41817.36</v>
      </c>
      <c r="F39" s="14">
        <f>28160.15+12496.19</f>
        <v>40656.340000000004</v>
      </c>
      <c r="G39" s="21">
        <v>51964.44</v>
      </c>
      <c r="H39" s="21">
        <f t="shared" si="0"/>
        <v>3202.8699999999953</v>
      </c>
      <c r="I39" s="26" t="s">
        <v>28</v>
      </c>
    </row>
    <row r="40" spans="3:9" s="32" customFormat="1" ht="13.5" customHeight="1" hidden="1" thickBot="1">
      <c r="C40" s="27" t="s">
        <v>29</v>
      </c>
      <c r="D40" s="28">
        <v>0</v>
      </c>
      <c r="E40" s="29"/>
      <c r="F40" s="29"/>
      <c r="G40" s="21"/>
      <c r="H40" s="30">
        <f t="shared" si="0"/>
        <v>0</v>
      </c>
      <c r="I40" s="31" t="s">
        <v>30</v>
      </c>
    </row>
    <row r="41" spans="3:9" ht="34.5" customHeight="1" thickBot="1">
      <c r="C41" s="12" t="s">
        <v>31</v>
      </c>
      <c r="D41" s="13">
        <v>108.73000000000002</v>
      </c>
      <c r="E41" s="16">
        <v>2226.96</v>
      </c>
      <c r="F41" s="16">
        <v>2165.13</v>
      </c>
      <c r="G41" s="21">
        <f>+E41</f>
        <v>2226.96</v>
      </c>
      <c r="H41" s="21">
        <f t="shared" si="0"/>
        <v>170.55999999999995</v>
      </c>
      <c r="I41" s="26" t="s">
        <v>32</v>
      </c>
    </row>
    <row r="42" spans="3:9" ht="13.5" customHeight="1" thickBot="1">
      <c r="C42" s="18" t="s">
        <v>33</v>
      </c>
      <c r="D42" s="13">
        <v>1652.0299999999988</v>
      </c>
      <c r="E42" s="16">
        <v>29445.93</v>
      </c>
      <c r="F42" s="16">
        <v>28387.77</v>
      </c>
      <c r="G42" s="21">
        <f>+E42</f>
        <v>29445.93</v>
      </c>
      <c r="H42" s="21">
        <f t="shared" si="0"/>
        <v>2710.1899999999987</v>
      </c>
      <c r="I42" s="25"/>
    </row>
    <row r="43" spans="3:9" s="37" customFormat="1" ht="13.5" thickBot="1">
      <c r="C43" s="18" t="s">
        <v>34</v>
      </c>
      <c r="D43" s="33">
        <v>0</v>
      </c>
      <c r="E43" s="34">
        <f>6820.32+3381.48</f>
        <v>10201.8</v>
      </c>
      <c r="F43" s="34">
        <f>6820.32+3381.48</f>
        <v>10201.8</v>
      </c>
      <c r="G43" s="21">
        <f>+E43</f>
        <v>10201.8</v>
      </c>
      <c r="H43" s="35">
        <f t="shared" si="0"/>
        <v>0</v>
      </c>
      <c r="I43" s="36"/>
    </row>
    <row r="44" spans="3:9" ht="13.5" customHeight="1" thickBot="1">
      <c r="C44" s="12" t="s">
        <v>35</v>
      </c>
      <c r="D44" s="13">
        <v>447.03999999999905</v>
      </c>
      <c r="E44" s="16">
        <v>9155.4</v>
      </c>
      <c r="F44" s="16">
        <v>8901.2</v>
      </c>
      <c r="G44" s="21">
        <f>+E44</f>
        <v>9155.4</v>
      </c>
      <c r="H44" s="21">
        <f>+D44+E44-F44</f>
        <v>701.239999999998</v>
      </c>
      <c r="I44" s="26" t="s">
        <v>36</v>
      </c>
    </row>
    <row r="45" spans="3:9" ht="13.5" customHeight="1" hidden="1" thickBot="1">
      <c r="C45" s="12" t="s">
        <v>37</v>
      </c>
      <c r="D45" s="13">
        <v>0</v>
      </c>
      <c r="E45" s="16"/>
      <c r="F45" s="16"/>
      <c r="G45" s="14"/>
      <c r="H45" s="14">
        <f>+D45+E45-F45</f>
        <v>0</v>
      </c>
      <c r="I45" s="25" t="s">
        <v>38</v>
      </c>
    </row>
    <row r="46" spans="3:9" s="38" customFormat="1" ht="14.25" customHeight="1" thickBot="1">
      <c r="C46" s="12" t="s">
        <v>18</v>
      </c>
      <c r="D46" s="17">
        <f>SUM(D35:D45)</f>
        <v>21040.040000000008</v>
      </c>
      <c r="E46" s="17">
        <f>SUM(E35:E45)</f>
        <v>447528.73000000004</v>
      </c>
      <c r="F46" s="17">
        <f>SUM(F35:F45)</f>
        <v>433345.99000000005</v>
      </c>
      <c r="G46" s="17">
        <f>SUM(G35:G45)</f>
        <v>426994.00000000006</v>
      </c>
      <c r="H46" s="17">
        <f>SUM(H35:H45)</f>
        <v>35222.780000000035</v>
      </c>
      <c r="I46" s="24"/>
    </row>
    <row r="47" spans="3:9" ht="13.5" customHeight="1" thickBot="1">
      <c r="C47" s="56" t="s">
        <v>39</v>
      </c>
      <c r="D47" s="56"/>
      <c r="E47" s="56"/>
      <c r="F47" s="56"/>
      <c r="G47" s="56"/>
      <c r="H47" s="56"/>
      <c r="I47" s="56"/>
    </row>
    <row r="48" spans="3:9" ht="28.5" customHeight="1" thickBot="1">
      <c r="C48" s="39" t="s">
        <v>40</v>
      </c>
      <c r="D48" s="57" t="s">
        <v>41</v>
      </c>
      <c r="E48" s="58"/>
      <c r="F48" s="58"/>
      <c r="G48" s="58"/>
      <c r="H48" s="59"/>
      <c r="I48" s="40" t="s">
        <v>42</v>
      </c>
    </row>
    <row r="49" spans="3:8" ht="16.5" customHeight="1">
      <c r="C49" s="41" t="s">
        <v>43</v>
      </c>
      <c r="D49" s="41"/>
      <c r="E49" s="41"/>
      <c r="F49" s="41"/>
      <c r="G49" s="41"/>
      <c r="H49" s="42">
        <f>+H32+H46</f>
        <v>93049.37000000007</v>
      </c>
    </row>
    <row r="50" spans="3:4" ht="15">
      <c r="C50" s="44" t="s">
        <v>44</v>
      </c>
      <c r="D50" s="44"/>
    </row>
    <row r="51" ht="12.75">
      <c r="C51" s="45" t="s">
        <v>45</v>
      </c>
    </row>
    <row r="52" spans="5:6" ht="12.75">
      <c r="E52" s="46"/>
      <c r="F52" s="46"/>
    </row>
    <row r="53" spans="4:8" ht="12.75">
      <c r="D53" s="46"/>
      <c r="E53" s="46"/>
      <c r="F53" s="46"/>
      <c r="G53" s="46"/>
      <c r="H53" s="46"/>
    </row>
  </sheetData>
  <sheetProtection/>
  <mergeCells count="10">
    <mergeCell ref="C33:I33"/>
    <mergeCell ref="I35:I36"/>
    <mergeCell ref="C47:I47"/>
    <mergeCell ref="D48:H48"/>
    <mergeCell ref="C21:I21"/>
    <mergeCell ref="C22:I22"/>
    <mergeCell ref="C23:I23"/>
    <mergeCell ref="C24:I24"/>
    <mergeCell ref="C26:I26"/>
    <mergeCell ref="I27:I31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2"/>
  <sheetViews>
    <sheetView tabSelected="1" zoomScaleSheetLayoutView="120" zoomScalePageLayoutView="0" workbookViewId="0" topLeftCell="A13">
      <selection activeCell="F27" sqref="F27"/>
    </sheetView>
  </sheetViews>
  <sheetFormatPr defaultColWidth="9.00390625" defaultRowHeight="12.75"/>
  <cols>
    <col min="1" max="1" width="4.625" style="47" customWidth="1"/>
    <col min="2" max="2" width="12.375" style="47" customWidth="1"/>
    <col min="3" max="3" width="13.25390625" style="47" hidden="1" customWidth="1"/>
    <col min="4" max="4" width="12.125" style="47" customWidth="1"/>
    <col min="5" max="5" width="13.625" style="47" customWidth="1"/>
    <col min="6" max="6" width="13.25390625" style="47" customWidth="1"/>
    <col min="7" max="7" width="14.25390625" style="47" customWidth="1"/>
    <col min="8" max="8" width="15.125" style="47" customWidth="1"/>
    <col min="9" max="9" width="13.75390625" style="47" customWidth="1"/>
    <col min="10" max="16384" width="9.125" style="47" customWidth="1"/>
  </cols>
  <sheetData>
    <row r="13" spans="1:9" ht="15">
      <c r="A13" s="68" t="s">
        <v>46</v>
      </c>
      <c r="B13" s="68"/>
      <c r="C13" s="68"/>
      <c r="D13" s="68"/>
      <c r="E13" s="68"/>
      <c r="F13" s="68"/>
      <c r="G13" s="68"/>
      <c r="H13" s="68"/>
      <c r="I13" s="68"/>
    </row>
    <row r="14" spans="1:9" ht="15">
      <c r="A14" s="68" t="s">
        <v>47</v>
      </c>
      <c r="B14" s="68"/>
      <c r="C14" s="68"/>
      <c r="D14" s="68"/>
      <c r="E14" s="68"/>
      <c r="F14" s="68"/>
      <c r="G14" s="68"/>
      <c r="H14" s="68"/>
      <c r="I14" s="68"/>
    </row>
    <row r="15" spans="1:9" ht="15">
      <c r="A15" s="68" t="s">
        <v>48</v>
      </c>
      <c r="B15" s="68"/>
      <c r="C15" s="68"/>
      <c r="D15" s="68"/>
      <c r="E15" s="68"/>
      <c r="F15" s="68"/>
      <c r="G15" s="68"/>
      <c r="H15" s="68"/>
      <c r="I15" s="68"/>
    </row>
    <row r="16" spans="1:9" ht="60">
      <c r="A16" s="48" t="s">
        <v>49</v>
      </c>
      <c r="B16" s="48" t="s">
        <v>50</v>
      </c>
      <c r="C16" s="48" t="s">
        <v>51</v>
      </c>
      <c r="D16" s="48" t="s">
        <v>52</v>
      </c>
      <c r="E16" s="48" t="s">
        <v>53</v>
      </c>
      <c r="F16" s="49" t="s">
        <v>54</v>
      </c>
      <c r="G16" s="49" t="s">
        <v>55</v>
      </c>
      <c r="H16" s="48" t="s">
        <v>56</v>
      </c>
      <c r="I16" s="48" t="s">
        <v>57</v>
      </c>
    </row>
    <row r="17" spans="1:9" ht="15">
      <c r="A17" s="50" t="s">
        <v>58</v>
      </c>
      <c r="B17" s="51">
        <v>60.81747</v>
      </c>
      <c r="C17" s="51">
        <v>0</v>
      </c>
      <c r="D17" s="51">
        <v>32.1672</v>
      </c>
      <c r="E17" s="51">
        <v>31.27411</v>
      </c>
      <c r="F17" s="51">
        <v>2.16</v>
      </c>
      <c r="G17" s="51">
        <v>1.48539</v>
      </c>
      <c r="H17" s="51">
        <v>2.46375</v>
      </c>
      <c r="I17" s="51">
        <f>B17+D17+F17-G17</f>
        <v>93.65928</v>
      </c>
    </row>
    <row r="18" s="52" customFormat="1" ht="15"/>
    <row r="19" s="52" customFormat="1" ht="15">
      <c r="A19" s="52" t="s">
        <v>59</v>
      </c>
    </row>
    <row r="20" s="52" customFormat="1" ht="15">
      <c r="A20" s="52" t="s">
        <v>60</v>
      </c>
    </row>
    <row r="21" s="52" customFormat="1" ht="15">
      <c r="A21" s="52" t="s">
        <v>61</v>
      </c>
    </row>
    <row r="22" s="52" customFormat="1" ht="15">
      <c r="A22" s="52" t="s">
        <v>62</v>
      </c>
    </row>
    <row r="23" s="52" customFormat="1" ht="15"/>
    <row r="24" s="52" customFormat="1" ht="15"/>
    <row r="25" s="52" customFormat="1" ht="15"/>
    <row r="26" s="52" customFormat="1" ht="15"/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2017-04-23T20:15:05Z</dcterms:created>
  <dcterms:modified xsi:type="dcterms:W3CDTF">2017-04-24T19:05:54Z</dcterms:modified>
  <cp:category/>
  <cp:version/>
  <cp:contentType/>
  <cp:contentStatus/>
</cp:coreProperties>
</file>