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Ларина1" sheetId="1" r:id="rId1"/>
    <sheet name="Ларина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6" i="1"/>
  <c r="K26" i="1"/>
  <c r="H27" i="1"/>
  <c r="K27" i="1"/>
  <c r="H28" i="1"/>
  <c r="K28" i="1"/>
  <c r="H29" i="1"/>
  <c r="K29" i="1"/>
  <c r="H30" i="1"/>
  <c r="K30" i="1"/>
  <c r="D31" i="1"/>
  <c r="E31" i="1"/>
  <c r="F31" i="1"/>
  <c r="G31" i="1"/>
  <c r="H31" i="1"/>
  <c r="D34" i="1"/>
  <c r="J34" i="1" s="1"/>
  <c r="G34" i="1"/>
  <c r="H34" i="1"/>
  <c r="H44" i="1" s="1"/>
  <c r="H47" i="1" s="1"/>
  <c r="K34" i="1"/>
  <c r="H35" i="1"/>
  <c r="H36" i="1"/>
  <c r="H37" i="1"/>
  <c r="H38" i="1"/>
  <c r="J38" i="1"/>
  <c r="K38" i="1"/>
  <c r="G39" i="1"/>
  <c r="H39" i="1"/>
  <c r="G40" i="1"/>
  <c r="H40" i="1"/>
  <c r="G41" i="1"/>
  <c r="H41" i="1"/>
  <c r="J41" i="1"/>
  <c r="K41" i="1"/>
  <c r="G42" i="1"/>
  <c r="H42" i="1"/>
  <c r="G43" i="1"/>
  <c r="H43" i="1"/>
  <c r="E44" i="1"/>
  <c r="F44" i="1"/>
  <c r="G44" i="1"/>
  <c r="D44" i="1" l="1"/>
</calcChain>
</file>

<file path=xl/sharedStrings.xml><?xml version="1.0" encoding="utf-8"?>
<sst xmlns="http://schemas.openxmlformats.org/spreadsheetml/2006/main" count="69" uniqueCount="62">
  <si>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</si>
  <si>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</si>
  <si>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</si>
  <si>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</si>
  <si>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</si>
  <si>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</si>
  <si>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</si>
  <si>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</si>
  <si>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</si>
  <si>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</si>
  <si>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</si>
  <si>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</si>
  <si>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</si>
  <si>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</si>
  <si>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</si>
  <si>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</si>
  <si>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</si>
  <si>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</si>
  <si>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</si>
  <si>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</si>
  <si>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</si>
  <si>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Н/2009-79 от 01.05.2009г.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</si>
  <si>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</si>
  <si>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</si>
  <si>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</si>
  <si>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</si>
  <si>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</si>
  <si>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</si>
  <si>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</si>
  <si>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</si>
  <si>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</si>
  <si>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</si>
  <si>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</si>
  <si>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</si>
  <si>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</si>
  <si>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</si>
  <si>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</si>
  <si>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</si>
  <si>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</si>
  <si>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</si>
  <si>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</si>
  <si>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</si>
  <si>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прочее - 3.45т.р.</t>
  </si>
  <si>
    <t>аварийное обслуживание - 0.15 т.р</t>
  </si>
  <si>
    <t>поставка и монтаж входных дверей - 157.53 т.р.</t>
  </si>
  <si>
    <t>ГВС-промывка труб - 2.23 т.р.</t>
  </si>
  <si>
    <t>демонтаж тепловычислителей и установка питерфлоу - 37.91 т.р.</t>
  </si>
  <si>
    <t>Затраты по статье "текущий ремонт" составили 201.17 тыс.рублей, в том числе:</t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</si>
  <si>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</si>
  <si>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</si>
  <si>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</si>
  <si>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</si>
  <si>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</si>
  <si>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</si>
  <si>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</si>
  <si>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</si>
  <si>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</si>
  <si>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</si>
  <si>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 по ул. Ларина с 01.01.2017г. по 31.12.2017г.</t>
  </si>
  <si>
    <t>по выполнению плана текущего ремонта жилого дома</t>
  </si>
  <si>
    <t>ОТЧЕТ</t>
  </si>
  <si>
    <t>имущества жилого дома № 1  по ул. Ларина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</si>
</sst>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0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8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0" fontId="1" fillId="0" borderId="0" xfId="1"/>
    <xf numFmtId="0" fontId="17" fillId="0" borderId="0" xfId="1" applyFont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C17" workbookViewId="0">
      <selection activeCell="C22" sqref="C22:I2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140625" style="2" customWidth="1"/>
    <col min="4" max="4" width="13.42578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3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41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20.25" customHeight="1" x14ac:dyDescent="0.2">
      <c r="C11" s="31"/>
      <c r="D11" s="31"/>
      <c r="E11" s="30"/>
      <c r="F11" s="30"/>
      <c r="G11" s="30"/>
      <c r="H11" s="30"/>
      <c r="I11" s="30"/>
    </row>
    <row r="12" spans="3:9" ht="20.2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4.25" x14ac:dyDescent="0.2">
      <c r="C20" s="47" t="s">
        <v>40</v>
      </c>
      <c r="D20" s="47"/>
      <c r="E20" s="47"/>
      <c r="F20" s="47"/>
      <c r="G20" s="47"/>
      <c r="H20" s="47"/>
      <c r="I20" s="47"/>
    </row>
    <row r="21" spans="3:11" x14ac:dyDescent="0.2">
      <c r="C21" s="48" t="s">
        <v>39</v>
      </c>
      <c r="D21" s="48"/>
      <c r="E21" s="48"/>
      <c r="F21" s="48"/>
      <c r="G21" s="48"/>
      <c r="H21" s="48"/>
      <c r="I21" s="48"/>
    </row>
    <row r="22" spans="3:11" x14ac:dyDescent="0.2">
      <c r="C22" s="48" t="s">
        <v>61</v>
      </c>
      <c r="D22" s="48"/>
      <c r="E22" s="48"/>
      <c r="F22" s="48"/>
      <c r="G22" s="48"/>
      <c r="H22" s="48"/>
      <c r="I22" s="48"/>
    </row>
    <row r="23" spans="3:11" ht="6" customHeight="1" thickBot="1" x14ac:dyDescent="0.25">
      <c r="C23" s="52"/>
      <c r="D23" s="52"/>
      <c r="E23" s="52"/>
      <c r="F23" s="52"/>
      <c r="G23" s="52"/>
      <c r="H23" s="52"/>
      <c r="I23" s="52"/>
    </row>
    <row r="24" spans="3:11" ht="52.5" customHeight="1" thickBot="1" x14ac:dyDescent="0.25">
      <c r="C24" s="24" t="s">
        <v>29</v>
      </c>
      <c r="D24" s="27" t="s">
        <v>28</v>
      </c>
      <c r="E24" s="26" t="s">
        <v>27</v>
      </c>
      <c r="F24" s="26" t="s">
        <v>26</v>
      </c>
      <c r="G24" s="26" t="s">
        <v>25</v>
      </c>
      <c r="H24" s="26" t="s">
        <v>24</v>
      </c>
      <c r="I24" s="27" t="s">
        <v>38</v>
      </c>
    </row>
    <row r="25" spans="3:11" ht="13.5" customHeight="1" thickBot="1" x14ac:dyDescent="0.25">
      <c r="C25" s="50" t="s">
        <v>37</v>
      </c>
      <c r="D25" s="49"/>
      <c r="E25" s="49"/>
      <c r="F25" s="49"/>
      <c r="G25" s="49"/>
      <c r="H25" s="49"/>
      <c r="I25" s="51"/>
    </row>
    <row r="26" spans="3:11" ht="13.5" customHeight="1" thickBot="1" x14ac:dyDescent="0.25">
      <c r="C26" s="13" t="s">
        <v>36</v>
      </c>
      <c r="D26" s="17">
        <v>106041.35999999999</v>
      </c>
      <c r="E26" s="20">
        <v>966343.04</v>
      </c>
      <c r="F26" s="20">
        <v>1015137.73</v>
      </c>
      <c r="G26" s="20">
        <v>872449.81</v>
      </c>
      <c r="H26" s="20">
        <f>+D26+E26-F26</f>
        <v>57246.669999999925</v>
      </c>
      <c r="I26" s="53" t="s">
        <v>35</v>
      </c>
      <c r="K26" s="29">
        <f>102356.04+879.5+2805.82</f>
        <v>106041.36</v>
      </c>
    </row>
    <row r="27" spans="3:11" ht="13.5" customHeight="1" thickBot="1" x14ac:dyDescent="0.25">
      <c r="C27" s="13" t="s">
        <v>34</v>
      </c>
      <c r="D27" s="17">
        <v>14442.929999999964</v>
      </c>
      <c r="E27" s="16">
        <v>204144.82</v>
      </c>
      <c r="F27" s="16">
        <v>206868.06</v>
      </c>
      <c r="G27" s="20">
        <v>251364.69</v>
      </c>
      <c r="H27" s="20">
        <f>+D27+E27-F27</f>
        <v>11719.689999999973</v>
      </c>
      <c r="I27" s="54"/>
      <c r="K27" s="1">
        <f>15540.55-1097.62</f>
        <v>14442.93</v>
      </c>
    </row>
    <row r="28" spans="3:11" ht="13.5" customHeight="1" thickBot="1" x14ac:dyDescent="0.25">
      <c r="C28" s="13" t="s">
        <v>33</v>
      </c>
      <c r="D28" s="17">
        <v>9957.6199999999662</v>
      </c>
      <c r="E28" s="16">
        <v>136178.84</v>
      </c>
      <c r="F28" s="16">
        <v>139542.18</v>
      </c>
      <c r="G28" s="20">
        <v>94040.13</v>
      </c>
      <c r="H28" s="20">
        <f>+D28+E28-F28</f>
        <v>6594.2799999999697</v>
      </c>
      <c r="I28" s="54"/>
      <c r="K28" s="1">
        <f>124.24+9833.38</f>
        <v>9957.619999999999</v>
      </c>
    </row>
    <row r="29" spans="3:11" ht="13.5" customHeight="1" thickBot="1" x14ac:dyDescent="0.25">
      <c r="C29" s="13" t="s">
        <v>32</v>
      </c>
      <c r="D29" s="17">
        <v>5831.7900000000227</v>
      </c>
      <c r="E29" s="16">
        <v>85444.94</v>
      </c>
      <c r="F29" s="16">
        <v>86384.24</v>
      </c>
      <c r="G29" s="20">
        <v>79073.759999999995</v>
      </c>
      <c r="H29" s="20">
        <f>+D29+E29-F29</f>
        <v>4892.4900000000198</v>
      </c>
      <c r="I29" s="54"/>
      <c r="K29" s="1">
        <f>2162.03-150.92+3715.86+104.82</f>
        <v>5831.79</v>
      </c>
    </row>
    <row r="30" spans="3:11" ht="13.5" customHeight="1" thickBot="1" x14ac:dyDescent="0.25">
      <c r="C30" s="13" t="s">
        <v>31</v>
      </c>
      <c r="D30" s="17">
        <v>798.57999999999993</v>
      </c>
      <c r="E30" s="16">
        <v>14013.38</v>
      </c>
      <c r="F30" s="16">
        <v>14850.63</v>
      </c>
      <c r="G30" s="20"/>
      <c r="H30" s="20">
        <f>+D30+E30-F30</f>
        <v>-38.670000000000073</v>
      </c>
      <c r="I30" s="55"/>
      <c r="K30" s="1">
        <f>1.57+5.22-130+902.88+18.91</f>
        <v>798.57999999999993</v>
      </c>
    </row>
    <row r="31" spans="3:11" ht="13.5" customHeight="1" thickBot="1" x14ac:dyDescent="0.25">
      <c r="C31" s="13" t="s">
        <v>7</v>
      </c>
      <c r="D31" s="12">
        <f>SUM(D26:D30)</f>
        <v>137072.27999999994</v>
      </c>
      <c r="E31" s="12">
        <f>SUM(E26:E30)</f>
        <v>1406125.02</v>
      </c>
      <c r="F31" s="12">
        <f>SUM(F26:F30)</f>
        <v>1462782.8399999999</v>
      </c>
      <c r="G31" s="12">
        <f>SUM(G26:G30)</f>
        <v>1296928.3899999999</v>
      </c>
      <c r="H31" s="12">
        <f>SUM(H26:H30)</f>
        <v>80414.45999999989</v>
      </c>
      <c r="I31" s="28"/>
    </row>
    <row r="32" spans="3:11" ht="13.5" customHeight="1" thickBot="1" x14ac:dyDescent="0.25">
      <c r="C32" s="49" t="s">
        <v>30</v>
      </c>
      <c r="D32" s="49"/>
      <c r="E32" s="49"/>
      <c r="F32" s="49"/>
      <c r="G32" s="49"/>
      <c r="H32" s="49"/>
      <c r="I32" s="49"/>
    </row>
    <row r="33" spans="3:11" ht="56.25" customHeight="1" thickBot="1" x14ac:dyDescent="0.25">
      <c r="C33" s="19" t="s">
        <v>29</v>
      </c>
      <c r="D33" s="27" t="s">
        <v>28</v>
      </c>
      <c r="E33" s="26" t="s">
        <v>27</v>
      </c>
      <c r="F33" s="26" t="s">
        <v>26</v>
      </c>
      <c r="G33" s="26" t="s">
        <v>25</v>
      </c>
      <c r="H33" s="26" t="s">
        <v>24</v>
      </c>
      <c r="I33" s="25" t="s">
        <v>23</v>
      </c>
    </row>
    <row r="34" spans="3:11" ht="21" customHeight="1" thickBot="1" x14ac:dyDescent="0.25">
      <c r="C34" s="24" t="s">
        <v>22</v>
      </c>
      <c r="D34" s="23">
        <f>36170.0699999999-894.59</f>
        <v>35275.479999999901</v>
      </c>
      <c r="E34" s="15">
        <v>461814.99</v>
      </c>
      <c r="F34" s="15">
        <v>477303.7</v>
      </c>
      <c r="G34" s="15">
        <f>+E34</f>
        <v>461814.99</v>
      </c>
      <c r="H34" s="15">
        <f t="shared" ref="H34:H43" si="0">+D34+E34-F34</f>
        <v>19786.769999999902</v>
      </c>
      <c r="I34" s="57" t="s">
        <v>21</v>
      </c>
      <c r="J34" s="22">
        <f>6.55+20.89+41771.06-D34</f>
        <v>6523.0200000000987</v>
      </c>
      <c r="K34" s="22">
        <f>195.85+698.74+35275.48-H34</f>
        <v>16383.300000000097</v>
      </c>
    </row>
    <row r="35" spans="3:11" ht="14.25" customHeight="1" thickBot="1" x14ac:dyDescent="0.25">
      <c r="C35" s="13" t="s">
        <v>20</v>
      </c>
      <c r="D35" s="17">
        <v>7431.3299999999726</v>
      </c>
      <c r="E35" s="20">
        <v>97691.91</v>
      </c>
      <c r="F35" s="20">
        <v>100952.86</v>
      </c>
      <c r="G35" s="15">
        <v>201166.23</v>
      </c>
      <c r="H35" s="15">
        <f t="shared" si="0"/>
        <v>4170.3799999999756</v>
      </c>
      <c r="I35" s="58"/>
      <c r="J35" s="22"/>
    </row>
    <row r="36" spans="3:11" ht="13.5" customHeight="1" thickBot="1" x14ac:dyDescent="0.25">
      <c r="C36" s="19" t="s">
        <v>19</v>
      </c>
      <c r="D36" s="21">
        <v>384.6199999999892</v>
      </c>
      <c r="E36" s="20"/>
      <c r="F36" s="20">
        <v>384.62</v>
      </c>
      <c r="G36" s="15"/>
      <c r="H36" s="15">
        <f t="shared" si="0"/>
        <v>-1.0800249583553523E-11</v>
      </c>
      <c r="I36" s="11"/>
    </row>
    <row r="37" spans="3:11" ht="12.75" hidden="1" customHeight="1" thickBot="1" x14ac:dyDescent="0.25">
      <c r="C37" s="13" t="s">
        <v>18</v>
      </c>
      <c r="D37" s="17">
        <v>0</v>
      </c>
      <c r="E37" s="20"/>
      <c r="F37" s="20"/>
      <c r="G37" s="15"/>
      <c r="H37" s="15">
        <f t="shared" si="0"/>
        <v>0</v>
      </c>
      <c r="I37" s="18" t="s">
        <v>17</v>
      </c>
    </row>
    <row r="38" spans="3:11" ht="24.75" customHeight="1" thickBot="1" x14ac:dyDescent="0.25">
      <c r="C38" s="13" t="s">
        <v>16</v>
      </c>
      <c r="D38" s="17">
        <v>8086.1299999999756</v>
      </c>
      <c r="E38" s="20">
        <v>106304.63</v>
      </c>
      <c r="F38" s="20">
        <v>109850.44</v>
      </c>
      <c r="G38" s="15">
        <v>110192.58</v>
      </c>
      <c r="H38" s="15">
        <f t="shared" si="0"/>
        <v>4540.3199999999779</v>
      </c>
      <c r="I38" s="14" t="s">
        <v>15</v>
      </c>
      <c r="J38" s="1">
        <f>7689.41+1713.35</f>
        <v>9402.76</v>
      </c>
      <c r="K38" s="1">
        <f>456.64+6626.84+1002.65</f>
        <v>8086.13</v>
      </c>
    </row>
    <row r="39" spans="3:11" ht="27.75" customHeight="1" thickBot="1" x14ac:dyDescent="0.25">
      <c r="C39" s="13" t="s">
        <v>14</v>
      </c>
      <c r="D39" s="17">
        <v>287.70999999999913</v>
      </c>
      <c r="E39" s="16">
        <v>3767.8</v>
      </c>
      <c r="F39" s="16">
        <v>3983.7</v>
      </c>
      <c r="G39" s="15">
        <f>+E39</f>
        <v>3767.8</v>
      </c>
      <c r="H39" s="15">
        <f t="shared" si="0"/>
        <v>71.809999999999491</v>
      </c>
      <c r="I39" s="14" t="s">
        <v>13</v>
      </c>
    </row>
    <row r="40" spans="3:11" ht="13.5" customHeight="1" thickBot="1" x14ac:dyDescent="0.25">
      <c r="C40" s="19" t="s">
        <v>12</v>
      </c>
      <c r="D40" s="17">
        <v>6260.5099999999948</v>
      </c>
      <c r="E40" s="16">
        <v>65024.45</v>
      </c>
      <c r="F40" s="16">
        <v>67789.87</v>
      </c>
      <c r="G40" s="15">
        <f>+E40</f>
        <v>65024.45</v>
      </c>
      <c r="H40" s="15">
        <f t="shared" si="0"/>
        <v>3495.0899999999965</v>
      </c>
      <c r="I40" s="18"/>
    </row>
    <row r="41" spans="3:11" ht="13.5" customHeight="1" thickBot="1" x14ac:dyDescent="0.25">
      <c r="C41" s="19" t="s">
        <v>11</v>
      </c>
      <c r="D41" s="17">
        <v>3365.3899999999994</v>
      </c>
      <c r="E41" s="16">
        <v>43110.77</v>
      </c>
      <c r="F41" s="16">
        <v>44355.25</v>
      </c>
      <c r="G41" s="15">
        <f>+E41</f>
        <v>43110.77</v>
      </c>
      <c r="H41" s="15">
        <f t="shared" si="0"/>
        <v>2120.9099999999962</v>
      </c>
      <c r="I41" s="18"/>
      <c r="J41" s="1">
        <f>428.19+864.71</f>
        <v>1292.9000000000001</v>
      </c>
      <c r="K41" s="1">
        <f>2249.1+1116.29</f>
        <v>3365.39</v>
      </c>
    </row>
    <row r="42" spans="3:11" ht="13.5" customHeight="1" thickBot="1" x14ac:dyDescent="0.25">
      <c r="C42" s="19" t="s">
        <v>10</v>
      </c>
      <c r="D42" s="17">
        <v>894.59</v>
      </c>
      <c r="E42" s="16">
        <v>8159.24</v>
      </c>
      <c r="F42" s="16">
        <v>8821.66</v>
      </c>
      <c r="G42" s="15">
        <f>+E42</f>
        <v>8159.24</v>
      </c>
      <c r="H42" s="15">
        <f t="shared" si="0"/>
        <v>232.17000000000007</v>
      </c>
      <c r="I42" s="18"/>
    </row>
    <row r="43" spans="3:11" ht="13.5" customHeight="1" thickBot="1" x14ac:dyDescent="0.25">
      <c r="C43" s="13" t="s">
        <v>9</v>
      </c>
      <c r="D43" s="17">
        <v>2969.2599999999948</v>
      </c>
      <c r="E43" s="16">
        <v>39023.879999999997</v>
      </c>
      <c r="F43" s="16">
        <v>40376.519999999997</v>
      </c>
      <c r="G43" s="15">
        <f>+E43</f>
        <v>39023.879999999997</v>
      </c>
      <c r="H43" s="15">
        <f t="shared" si="0"/>
        <v>1616.6199999999953</v>
      </c>
      <c r="I43" s="14" t="s">
        <v>8</v>
      </c>
    </row>
    <row r="44" spans="3:11" s="10" customFormat="1" ht="13.5" customHeight="1" thickBot="1" x14ac:dyDescent="0.25">
      <c r="C44" s="13" t="s">
        <v>7</v>
      </c>
      <c r="D44" s="12">
        <f>SUM(D34:D43)</f>
        <v>64955.019999999822</v>
      </c>
      <c r="E44" s="12">
        <f>SUM(E34:E43)</f>
        <v>824897.67</v>
      </c>
      <c r="F44" s="12">
        <f>SUM(F34:F43)</f>
        <v>853818.62000000011</v>
      </c>
      <c r="G44" s="12">
        <f>SUM(G34:G43)</f>
        <v>932259.94</v>
      </c>
      <c r="H44" s="12">
        <f>SUM(H34:H43)</f>
        <v>36034.069999999832</v>
      </c>
      <c r="I44" s="11"/>
    </row>
    <row r="45" spans="3:11" ht="13.5" customHeight="1" thickBot="1" x14ac:dyDescent="0.25">
      <c r="C45" s="56" t="s">
        <v>6</v>
      </c>
      <c r="D45" s="56"/>
      <c r="E45" s="56"/>
      <c r="F45" s="56"/>
      <c r="G45" s="56"/>
      <c r="H45" s="56"/>
      <c r="I45" s="56"/>
    </row>
    <row r="46" spans="3:11" ht="28.5" customHeight="1" thickBot="1" x14ac:dyDescent="0.25">
      <c r="C46" s="9" t="s">
        <v>5</v>
      </c>
      <c r="D46" s="44" t="s">
        <v>4</v>
      </c>
      <c r="E46" s="45"/>
      <c r="F46" s="45"/>
      <c r="G46" s="45"/>
      <c r="H46" s="46"/>
      <c r="I46" s="8" t="s">
        <v>3</v>
      </c>
    </row>
    <row r="47" spans="3:11" ht="18" customHeight="1" x14ac:dyDescent="0.3">
      <c r="C47" s="7" t="s">
        <v>2</v>
      </c>
      <c r="D47" s="7"/>
      <c r="E47" s="7"/>
      <c r="F47" s="7"/>
      <c r="G47" s="7"/>
      <c r="H47" s="6">
        <f>+H31+H44</f>
        <v>116448.52999999972</v>
      </c>
    </row>
    <row r="48" spans="3:11" s="5" customFormat="1" hidden="1" x14ac:dyDescent="0.2">
      <c r="C48" s="2" t="s">
        <v>1</v>
      </c>
      <c r="D48" s="2"/>
      <c r="E48" s="2"/>
      <c r="F48" s="2"/>
      <c r="G48" s="2"/>
      <c r="H48" s="2"/>
      <c r="I48" s="2"/>
    </row>
    <row r="49" spans="3:8" ht="12.75" customHeight="1" x14ac:dyDescent="0.2">
      <c r="C49" s="4" t="s">
        <v>0</v>
      </c>
    </row>
    <row r="51" spans="3:8" x14ac:dyDescent="0.2">
      <c r="D51" s="3"/>
      <c r="E51" s="3"/>
      <c r="F51" s="3"/>
    </row>
    <row r="52" spans="3:8" x14ac:dyDescent="0.2">
      <c r="D52" s="3"/>
    </row>
    <row r="53" spans="3:8" x14ac:dyDescent="0.2">
      <c r="H53" s="3"/>
    </row>
  </sheetData>
  <mergeCells count="10">
    <mergeCell ref="D46:H46"/>
    <mergeCell ref="C20:I20"/>
    <mergeCell ref="C21:I21"/>
    <mergeCell ref="C32:I32"/>
    <mergeCell ref="C25:I25"/>
    <mergeCell ref="C23:I23"/>
    <mergeCell ref="C22:I22"/>
    <mergeCell ref="I26:I30"/>
    <mergeCell ref="C45:I45"/>
    <mergeCell ref="I34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opLeftCell="A11" zoomScaleNormal="100" zoomScaleSheetLayoutView="120" workbookViewId="0">
      <selection activeCell="B17" sqref="B17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5.42578125" style="37" customWidth="1"/>
    <col min="10" max="16384" width="9.140625" style="37"/>
  </cols>
  <sheetData>
    <row r="13" spans="1:9" x14ac:dyDescent="0.25">
      <c r="A13" s="59" t="s">
        <v>60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59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58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42" t="s">
        <v>57</v>
      </c>
      <c r="B16" s="42" t="s">
        <v>56</v>
      </c>
      <c r="C16" s="42" t="s">
        <v>55</v>
      </c>
      <c r="D16" s="42" t="s">
        <v>54</v>
      </c>
      <c r="E16" s="42" t="s">
        <v>53</v>
      </c>
      <c r="F16" s="43" t="s">
        <v>52</v>
      </c>
      <c r="G16" s="43" t="s">
        <v>51</v>
      </c>
      <c r="H16" s="42" t="s">
        <v>50</v>
      </c>
      <c r="I16" s="42" t="s">
        <v>49</v>
      </c>
    </row>
    <row r="17" spans="1:9" x14ac:dyDescent="0.25">
      <c r="A17" s="41" t="s">
        <v>48</v>
      </c>
      <c r="B17" s="40">
        <v>220.08502000000001</v>
      </c>
      <c r="C17" s="40"/>
      <c r="D17" s="40">
        <v>97.691909999999993</v>
      </c>
      <c r="E17" s="40">
        <v>100.95286</v>
      </c>
      <c r="F17" s="40">
        <v>5.2649999999999997</v>
      </c>
      <c r="G17" s="40">
        <v>201.16623000000001</v>
      </c>
      <c r="H17" s="39">
        <v>4.1703799999999998</v>
      </c>
      <c r="I17" s="39">
        <f>B17+D17+F17-G17</f>
        <v>121.87569999999997</v>
      </c>
    </row>
    <row r="19" spans="1:9" x14ac:dyDescent="0.25">
      <c r="A19" s="37" t="s">
        <v>47</v>
      </c>
    </row>
    <row r="20" spans="1:9" x14ac:dyDescent="0.25">
      <c r="A20" s="37" t="s">
        <v>46</v>
      </c>
    </row>
    <row r="21" spans="1:9" x14ac:dyDescent="0.25">
      <c r="A21" s="38" t="s">
        <v>45</v>
      </c>
    </row>
    <row r="22" spans="1:9" x14ac:dyDescent="0.25">
      <c r="A22" s="37" t="s">
        <v>44</v>
      </c>
    </row>
    <row r="23" spans="1:9" x14ac:dyDescent="0.25">
      <c r="A23" s="37" t="s">
        <v>43</v>
      </c>
    </row>
    <row r="24" spans="1:9" x14ac:dyDescent="0.25">
      <c r="A24" s="37" t="s">
        <v>42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Ларина1</vt:lpstr>
      <vt:lpstr>Ларина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2018-04-02T09:49:13Z</dcterms:created>
  <dcterms:modified xsi:type="dcterms:W3CDTF">2018-04-03T11:41:59Z</dcterms:modified>
</cp:coreProperties>
</file>