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7\Общие отчеты 2017 на сайт\"/>
    </mc:Choice>
  </mc:AlternateContent>
  <bookViews>
    <workbookView xWindow="0" yWindow="0" windowWidth="19200" windowHeight="13470"/>
  </bookViews>
  <sheets>
    <sheet name="Ларина14" sheetId="1" r:id="rId1"/>
    <sheet name="Ларина 14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H27" i="1"/>
  <c r="K27" i="1"/>
  <c r="H28" i="1"/>
  <c r="K28" i="1"/>
  <c r="H29" i="1"/>
  <c r="K29" i="1"/>
  <c r="H30" i="1"/>
  <c r="K30" i="1"/>
  <c r="H31" i="1"/>
  <c r="K31" i="1"/>
  <c r="D32" i="1"/>
  <c r="E32" i="1"/>
  <c r="F32" i="1"/>
  <c r="G32" i="1"/>
  <c r="H32" i="1"/>
  <c r="G35" i="1"/>
  <c r="G44" i="1" s="1"/>
  <c r="H35" i="1"/>
  <c r="J35" i="1"/>
  <c r="K35" i="1"/>
  <c r="H36" i="1"/>
  <c r="J36" i="1"/>
  <c r="H37" i="1"/>
  <c r="H38" i="1"/>
  <c r="H39" i="1"/>
  <c r="J39" i="1"/>
  <c r="K39" i="1"/>
  <c r="G40" i="1"/>
  <c r="H40" i="1"/>
  <c r="J40" i="1"/>
  <c r="G41" i="1"/>
  <c r="H41" i="1"/>
  <c r="J41" i="1"/>
  <c r="G42" i="1"/>
  <c r="H42" i="1"/>
  <c r="J42" i="1"/>
  <c r="K42" i="1"/>
  <c r="G43" i="1"/>
  <c r="H43" i="1"/>
  <c r="J43" i="1"/>
  <c r="D44" i="1"/>
  <c r="E44" i="1"/>
  <c r="F44" i="1"/>
  <c r="H44" i="1"/>
  <c r="H47" i="1" s="1"/>
</calcChain>
</file>

<file path=xl/sharedStrings.xml><?xml version="1.0" encoding="utf-8"?>
<sst xmlns="http://schemas.openxmlformats.org/spreadsheetml/2006/main" count="72" uniqueCount="65">
  <si>
    <t>Примечание: подробный отчет о выполненных работах по текущему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</si>
  <si>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</si>
  <si>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01.01.2018г.</t>
  </si>
  <si>
    <t>ЦИТ "Домашние сети",  ООО "Перспектива", ООО "ГМК"</t>
  </si>
  <si>
    <t>Поступило от ЦИТ "Домашние сети" за размещение интернет оборудования 1080,00 руб., от ООО "Перспектива" 600,00 руб., от ООО "ГМК" 4185,00 руб.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</si>
  <si>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</si>
  <si>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</si>
  <si>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</si>
  <si>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</si>
  <si>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 xml:space="preserve">т/о узлов учета теп/энергии 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</si>
  <si>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</si>
  <si>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</si>
  <si>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</si>
  <si>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</si>
  <si>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УК "Житель", ООО "Леноблстрой"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</si>
  <si>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</si>
  <si>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</si>
  <si>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</si>
  <si>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</si>
  <si>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</si>
  <si>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Н/2008-72/1 от 01.05.2008г.</t>
  </si>
  <si>
    <t>Упр. и сод.общего им-ва</t>
  </si>
  <si>
    <t>Наименование подрядчика</t>
  </si>
  <si>
    <t>Задолженность населения на 01.01.2018г. (руб.)</t>
  </si>
  <si>
    <t>Перечислено поставщику услуг в 2017г. (руб.)</t>
  </si>
  <si>
    <t>Поступило в счет оплаты в 2017г. (руб.)</t>
  </si>
  <si>
    <t>Начислено населению за 2017г. (руб.)</t>
  </si>
  <si>
    <t>Задолженность населения на 01.01.2017г.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</si>
  <si>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</si>
  <si>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</si>
  <si>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</si>
  <si>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</si>
  <si>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</si>
  <si>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</si>
  <si>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ООО"Научно-технический центр "Энергия",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</si>
  <si>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</si>
  <si>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</si>
  <si>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</si>
  <si>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</si>
  <si>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</si>
  <si>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</si>
  <si>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ГВС промывка - 4.25т.р.</t>
  </si>
  <si>
    <t>смена соединений трубопровод канализационных труб - 0.04 т.р.</t>
  </si>
  <si>
    <t>замена КТПР в ТП - 4.36 т.р.</t>
  </si>
  <si>
    <t>прочее - 2.41 т.р.</t>
  </si>
  <si>
    <t>смена дверных приборов - 0.23 т.р.</t>
  </si>
  <si>
    <t>работы по электрике - 1,25 т.р.</t>
  </si>
  <si>
    <t>ремонт систем ХВС и ГВС  - 0.32 т.р.</t>
  </si>
  <si>
    <t>аварийное обслуживание - 5.43 т.р.</t>
  </si>
  <si>
    <t>ремонт кровли - 15.79 т.р.</t>
  </si>
  <si>
    <r>
      <t>Затраты по статье "текущий ремонт" составили 34.08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0"/>
        <rFont val="Arial Cyr"/>
        <charset val="204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</si>
  <si>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</si>
  <si>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</si>
  <si>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01.01.2018г.,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</si>
  <si>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</si>
  <si>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</si>
  <si>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</si>
  <si>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</si>
  <si>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</si>
  <si>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01.01.2017.г., тыс.руб.</t>
  </si>
  <si>
    <t>№                             п/п</t>
  </si>
  <si>
    <t>№14  по ул. Ларина с 01.01.2017г. по 31.12.2017г.</t>
  </si>
  <si>
    <t>по выполнению плана текущего ремонта жилого дома</t>
  </si>
  <si>
    <t>ОТЧЕТ</t>
  </si>
  <si>
    <t>имущества жилого дома № 14  по ул. Ларина с 01.01.2017г. по 31.12.2017г.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</si>
</sst>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0" xfId="0" applyFill="1"/>
    <xf numFmtId="0" fontId="4" fillId="0" borderId="0" xfId="0" applyFont="1" applyFill="1"/>
    <xf numFmtId="4" fontId="4" fillId="0" borderId="0" xfId="0" applyNumberFormat="1" applyFont="1" applyFill="1"/>
    <xf numFmtId="0" fontId="5" fillId="0" borderId="0" xfId="0" applyFont="1" applyFill="1"/>
    <xf numFmtId="0" fontId="6" fillId="0" borderId="0" xfId="0" applyFont="1" applyFill="1"/>
    <xf numFmtId="4" fontId="7" fillId="0" borderId="0" xfId="0" applyNumberFormat="1" applyFont="1" applyFill="1"/>
    <xf numFmtId="0" fontId="8" fillId="0" borderId="0" xfId="0" applyFont="1" applyFill="1"/>
    <xf numFmtId="0" fontId="5" fillId="0" borderId="1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wrapText="1"/>
    </xf>
    <xf numFmtId="0" fontId="3" fillId="0" borderId="0" xfId="0" applyFont="1" applyFill="1"/>
    <xf numFmtId="0" fontId="9" fillId="0" borderId="6" xfId="0" applyFont="1" applyFill="1" applyBorder="1" applyAlignment="1">
      <alignment horizontal="center" vertical="top" wrapText="1"/>
    </xf>
    <xf numFmtId="4" fontId="9" fillId="0" borderId="6" xfId="0" applyNumberFormat="1" applyFont="1" applyFill="1" applyBorder="1" applyAlignment="1">
      <alignment vertical="top" wrapText="1"/>
    </xf>
    <xf numFmtId="0" fontId="9" fillId="0" borderId="7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4" fontId="10" fillId="0" borderId="2" xfId="0" applyNumberFormat="1" applyFont="1" applyFill="1" applyBorder="1" applyAlignment="1">
      <alignment vertical="top" wrapText="1"/>
    </xf>
    <xf numFmtId="4" fontId="4" fillId="0" borderId="6" xfId="0" applyNumberFormat="1" applyFont="1" applyFill="1" applyBorder="1" applyAlignment="1">
      <alignment vertical="top" wrapText="1"/>
    </xf>
    <xf numFmtId="4" fontId="4" fillId="0" borderId="6" xfId="0" applyNumberFormat="1" applyFont="1" applyFill="1" applyBorder="1" applyAlignment="1">
      <alignment horizontal="right" vertical="top" wrapText="1"/>
    </xf>
    <xf numFmtId="0" fontId="11" fillId="0" borderId="6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4" fontId="10" fillId="0" borderId="6" xfId="0" applyNumberFormat="1" applyFont="1" applyFill="1" applyBorder="1" applyAlignment="1">
      <alignment vertical="top" wrapText="1"/>
    </xf>
    <xf numFmtId="4" fontId="5" fillId="0" borderId="6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4" fillId="0" borderId="2" xfId="0" applyNumberFormat="1" applyFont="1" applyFill="1" applyBorder="1" applyAlignment="1">
      <alignment horizontal="right" vertical="top" wrapText="1"/>
    </xf>
    <xf numFmtId="0" fontId="12" fillId="0" borderId="9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top" wrapText="1"/>
    </xf>
    <xf numFmtId="0" fontId="18" fillId="0" borderId="0" xfId="0" applyFont="1" applyFill="1" applyBorder="1"/>
    <xf numFmtId="0" fontId="9" fillId="0" borderId="0" xfId="0" applyFont="1" applyFill="1" applyAlignment="1">
      <alignment horizontal="center"/>
    </xf>
    <xf numFmtId="0" fontId="18" fillId="0" borderId="2" xfId="0" applyFont="1" applyFill="1" applyBorder="1"/>
    <xf numFmtId="0" fontId="18" fillId="0" borderId="3" xfId="0" applyFont="1" applyFill="1" applyBorder="1"/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8" fillId="0" borderId="0" xfId="0" applyFont="1" applyFill="1"/>
    <xf numFmtId="0" fontId="1" fillId="0" borderId="0" xfId="1"/>
    <xf numFmtId="0" fontId="1" fillId="0" borderId="0" xfId="1" applyFill="1"/>
    <xf numFmtId="2" fontId="2" fillId="0" borderId="13" xfId="1" applyNumberFormat="1" applyFont="1" applyFill="1" applyBorder="1" applyAlignment="1">
      <alignment horizontal="center" vertical="center"/>
    </xf>
    <xf numFmtId="2" fontId="2" fillId="2" borderId="13" xfId="1" applyNumberFormat="1" applyFont="1" applyFill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1" fillId="0" borderId="13" xfId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topLeftCell="C5" workbookViewId="0">
      <selection activeCell="I20" sqref="I20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7.42578125" style="2" customWidth="1"/>
    <col min="4" max="4" width="13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.5703125" style="2" customWidth="1"/>
    <col min="9" max="9" width="25.5703125" style="2" customWidth="1"/>
    <col min="10" max="11" width="10.140625" style="1" hidden="1" customWidth="1"/>
    <col min="12" max="16384" width="9.140625" style="1"/>
  </cols>
  <sheetData>
    <row r="1" spans="3:9" ht="12.75" hidden="1" customHeight="1" x14ac:dyDescent="0.2">
      <c r="C1" s="35"/>
      <c r="D1" s="35"/>
      <c r="E1" s="35"/>
      <c r="F1" s="35"/>
      <c r="G1" s="35"/>
      <c r="H1" s="35"/>
      <c r="I1" s="35"/>
    </row>
    <row r="2" spans="3:9" ht="13.5" hidden="1" customHeight="1" thickBot="1" x14ac:dyDescent="0.25">
      <c r="C2" s="35"/>
      <c r="D2" s="35"/>
      <c r="E2" s="35" t="s">
        <v>40</v>
      </c>
      <c r="F2" s="35"/>
      <c r="G2" s="35"/>
      <c r="H2" s="35"/>
      <c r="I2" s="35"/>
    </row>
    <row r="3" spans="3:9" ht="13.5" hidden="1" customHeight="1" thickBot="1" x14ac:dyDescent="0.25">
      <c r="C3" s="34"/>
      <c r="D3" s="33"/>
      <c r="E3" s="32"/>
      <c r="F3" s="32"/>
      <c r="G3" s="32"/>
      <c r="H3" s="32"/>
      <c r="I3" s="31"/>
    </row>
    <row r="4" spans="3:9" ht="12.75" hidden="1" customHeight="1" x14ac:dyDescent="0.2">
      <c r="C4" s="30"/>
      <c r="D4" s="30"/>
      <c r="E4" s="29"/>
      <c r="F4" s="29"/>
      <c r="G4" s="29"/>
      <c r="H4" s="29"/>
      <c r="I4" s="29"/>
    </row>
    <row r="5" spans="3:9" ht="12.75" customHeight="1" x14ac:dyDescent="0.2">
      <c r="C5" s="30"/>
      <c r="D5" s="30"/>
      <c r="E5" s="29"/>
      <c r="F5" s="29"/>
      <c r="G5" s="29"/>
      <c r="H5" s="29"/>
      <c r="I5" s="29"/>
    </row>
    <row r="6" spans="3:9" ht="12.75" customHeight="1" x14ac:dyDescent="0.2">
      <c r="C6" s="30"/>
      <c r="D6" s="30"/>
      <c r="E6" s="29"/>
      <c r="F6" s="29"/>
      <c r="G6" s="29"/>
      <c r="H6" s="29"/>
      <c r="I6" s="29"/>
    </row>
    <row r="7" spans="3:9" ht="12.75" customHeight="1" x14ac:dyDescent="0.2">
      <c r="C7" s="30"/>
      <c r="D7" s="30"/>
      <c r="E7" s="29"/>
      <c r="F7" s="29"/>
      <c r="G7" s="29"/>
      <c r="H7" s="29"/>
      <c r="I7" s="29"/>
    </row>
    <row r="8" spans="3:9" ht="12.75" customHeight="1" x14ac:dyDescent="0.2">
      <c r="C8" s="30"/>
      <c r="D8" s="30"/>
      <c r="E8" s="29"/>
      <c r="F8" s="29"/>
      <c r="G8" s="29"/>
      <c r="H8" s="29"/>
      <c r="I8" s="29"/>
    </row>
    <row r="9" spans="3:9" ht="12.75" customHeight="1" x14ac:dyDescent="0.2">
      <c r="C9" s="30"/>
      <c r="D9" s="30"/>
      <c r="E9" s="29"/>
      <c r="F9" s="29"/>
      <c r="G9" s="29"/>
      <c r="H9" s="29"/>
      <c r="I9" s="29"/>
    </row>
    <row r="10" spans="3:9" ht="12.75" customHeight="1" x14ac:dyDescent="0.2">
      <c r="C10" s="30"/>
      <c r="D10" s="30"/>
      <c r="E10" s="29"/>
      <c r="F10" s="29"/>
      <c r="G10" s="29"/>
      <c r="H10" s="29"/>
      <c r="I10" s="29"/>
    </row>
    <row r="11" spans="3:9" ht="12.75" customHeight="1" x14ac:dyDescent="0.2">
      <c r="C11" s="30"/>
      <c r="D11" s="30"/>
      <c r="E11" s="29"/>
      <c r="F11" s="29"/>
      <c r="G11" s="29"/>
      <c r="H11" s="29"/>
      <c r="I11" s="29"/>
    </row>
    <row r="12" spans="3:9" ht="12.75" customHeight="1" x14ac:dyDescent="0.2">
      <c r="C12" s="30"/>
      <c r="D12" s="30"/>
      <c r="E12" s="29"/>
      <c r="F12" s="29"/>
      <c r="G12" s="29"/>
      <c r="H12" s="29"/>
      <c r="I12" s="29"/>
    </row>
    <row r="13" spans="3:9" ht="12.75" customHeight="1" x14ac:dyDescent="0.2">
      <c r="C13" s="30"/>
      <c r="D13" s="30"/>
      <c r="E13" s="29"/>
      <c r="F13" s="29"/>
      <c r="G13" s="29"/>
      <c r="H13" s="29"/>
      <c r="I13" s="29"/>
    </row>
    <row r="14" spans="3:9" ht="12.75" customHeight="1" x14ac:dyDescent="0.2">
      <c r="C14" s="30"/>
      <c r="D14" s="30"/>
      <c r="E14" s="29"/>
      <c r="F14" s="29"/>
      <c r="G14" s="29"/>
      <c r="H14" s="29"/>
      <c r="I14" s="29"/>
    </row>
    <row r="15" spans="3:9" ht="12.75" customHeight="1" x14ac:dyDescent="0.2">
      <c r="C15" s="30"/>
      <c r="D15" s="30"/>
      <c r="E15" s="29"/>
      <c r="F15" s="29"/>
      <c r="G15" s="29"/>
      <c r="H15" s="29"/>
      <c r="I15" s="29"/>
    </row>
    <row r="16" spans="3:9" ht="12.75" customHeight="1" x14ac:dyDescent="0.2">
      <c r="C16" s="30"/>
      <c r="D16" s="30"/>
      <c r="E16" s="29"/>
      <c r="F16" s="29"/>
      <c r="G16" s="29"/>
      <c r="H16" s="29"/>
      <c r="I16" s="29"/>
    </row>
    <row r="17" spans="3:11" ht="12.75" customHeight="1" x14ac:dyDescent="0.2">
      <c r="C17" s="30"/>
      <c r="D17" s="30"/>
      <c r="E17" s="29"/>
      <c r="F17" s="29"/>
      <c r="G17" s="29"/>
      <c r="H17" s="29"/>
      <c r="I17" s="29"/>
    </row>
    <row r="18" spans="3:11" ht="12.75" customHeight="1" x14ac:dyDescent="0.2">
      <c r="C18" s="30"/>
      <c r="D18" s="30"/>
      <c r="E18" s="29"/>
      <c r="F18" s="29"/>
      <c r="G18" s="29"/>
      <c r="H18" s="29"/>
      <c r="I18" s="29"/>
    </row>
    <row r="19" spans="3:11" ht="12.75" customHeight="1" x14ac:dyDescent="0.2">
      <c r="C19" s="30"/>
      <c r="D19" s="30"/>
      <c r="E19" s="29"/>
      <c r="F19" s="29"/>
      <c r="G19" s="29"/>
      <c r="H19" s="29"/>
      <c r="I19" s="29"/>
    </row>
    <row r="20" spans="3:11" ht="12.75" customHeight="1" x14ac:dyDescent="0.2">
      <c r="C20" s="30"/>
      <c r="D20" s="30"/>
      <c r="E20" s="29"/>
      <c r="F20" s="29"/>
      <c r="G20" s="29"/>
      <c r="H20" s="29"/>
      <c r="I20" s="29"/>
    </row>
    <row r="21" spans="3:11" ht="14.25" x14ac:dyDescent="0.2">
      <c r="C21" s="47" t="s">
        <v>39</v>
      </c>
      <c r="D21" s="47"/>
      <c r="E21" s="47"/>
      <c r="F21" s="47"/>
      <c r="G21" s="47"/>
      <c r="H21" s="47"/>
      <c r="I21" s="47"/>
    </row>
    <row r="22" spans="3:11" x14ac:dyDescent="0.2">
      <c r="C22" s="48" t="s">
        <v>38</v>
      </c>
      <c r="D22" s="48"/>
      <c r="E22" s="48"/>
      <c r="F22" s="48"/>
      <c r="G22" s="48"/>
      <c r="H22" s="48"/>
      <c r="I22" s="48"/>
    </row>
    <row r="23" spans="3:11" x14ac:dyDescent="0.2">
      <c r="C23" s="48" t="s">
        <v>64</v>
      </c>
      <c r="D23" s="48"/>
      <c r="E23" s="48"/>
      <c r="F23" s="48"/>
      <c r="G23" s="48"/>
      <c r="H23" s="48"/>
      <c r="I23" s="48"/>
    </row>
    <row r="24" spans="3:11" ht="6" customHeight="1" thickBot="1" x14ac:dyDescent="0.25">
      <c r="C24" s="52"/>
      <c r="D24" s="52"/>
      <c r="E24" s="52"/>
      <c r="F24" s="52"/>
      <c r="G24" s="52"/>
      <c r="H24" s="52"/>
      <c r="I24" s="52"/>
    </row>
    <row r="25" spans="3:11" ht="49.5" customHeight="1" thickBot="1" x14ac:dyDescent="0.25">
      <c r="C25" s="24" t="s">
        <v>28</v>
      </c>
      <c r="D25" s="27" t="s">
        <v>27</v>
      </c>
      <c r="E25" s="26" t="s">
        <v>26</v>
      </c>
      <c r="F25" s="26" t="s">
        <v>25</v>
      </c>
      <c r="G25" s="26" t="s">
        <v>24</v>
      </c>
      <c r="H25" s="26" t="s">
        <v>23</v>
      </c>
      <c r="I25" s="27" t="s">
        <v>37</v>
      </c>
    </row>
    <row r="26" spans="3:11" ht="13.5" customHeight="1" thickBot="1" x14ac:dyDescent="0.25">
      <c r="C26" s="50" t="s">
        <v>36</v>
      </c>
      <c r="D26" s="49"/>
      <c r="E26" s="49"/>
      <c r="F26" s="49"/>
      <c r="G26" s="49"/>
      <c r="H26" s="49"/>
      <c r="I26" s="51"/>
    </row>
    <row r="27" spans="3:11" ht="13.5" customHeight="1" thickBot="1" x14ac:dyDescent="0.25">
      <c r="C27" s="13" t="s">
        <v>35</v>
      </c>
      <c r="D27" s="17">
        <v>164321.14999999991</v>
      </c>
      <c r="E27" s="20">
        <v>1518763.5</v>
      </c>
      <c r="F27" s="20">
        <v>1486562.37</v>
      </c>
      <c r="G27" s="20">
        <v>1377927.17</v>
      </c>
      <c r="H27" s="20">
        <f>+D27+E27-F27</f>
        <v>196522.2799999998</v>
      </c>
      <c r="I27" s="53" t="s">
        <v>34</v>
      </c>
      <c r="K27" s="1">
        <f>160456.98-5937.05+9801.22</f>
        <v>164321.15000000002</v>
      </c>
    </row>
    <row r="28" spans="3:11" ht="13.5" customHeight="1" thickBot="1" x14ac:dyDescent="0.25">
      <c r="C28" s="13" t="s">
        <v>33</v>
      </c>
      <c r="D28" s="17">
        <v>31357.059999999939</v>
      </c>
      <c r="E28" s="16">
        <v>350088.41</v>
      </c>
      <c r="F28" s="16">
        <v>326520.90000000002</v>
      </c>
      <c r="G28" s="20">
        <v>396934.08</v>
      </c>
      <c r="H28" s="20">
        <f>+D28+E28-F28</f>
        <v>54924.569999999891</v>
      </c>
      <c r="I28" s="54"/>
      <c r="K28" s="1">
        <f>1584.16+34879.6-18731.39+13624.69</f>
        <v>31357.060000000005</v>
      </c>
    </row>
    <row r="29" spans="3:11" ht="13.5" customHeight="1" thickBot="1" x14ac:dyDescent="0.25">
      <c r="C29" s="13" t="s">
        <v>32</v>
      </c>
      <c r="D29" s="17">
        <v>14109.630000000005</v>
      </c>
      <c r="E29" s="16">
        <v>230730.53</v>
      </c>
      <c r="F29" s="16">
        <v>218187.19</v>
      </c>
      <c r="G29" s="20">
        <v>257343.12</v>
      </c>
      <c r="H29" s="20">
        <f>+D29+E29-F29</f>
        <v>26652.97</v>
      </c>
      <c r="I29" s="54"/>
      <c r="K29" s="1">
        <f>17142.21-5732.39+2699.81</f>
        <v>14109.63</v>
      </c>
    </row>
    <row r="30" spans="3:11" ht="13.5" customHeight="1" thickBot="1" x14ac:dyDescent="0.25">
      <c r="C30" s="13" t="s">
        <v>31</v>
      </c>
      <c r="D30" s="17">
        <v>9112.2199999999721</v>
      </c>
      <c r="E30" s="16">
        <v>145714.38</v>
      </c>
      <c r="F30" s="16">
        <v>134843.48000000001</v>
      </c>
      <c r="G30" s="20">
        <v>169040.77</v>
      </c>
      <c r="H30" s="20">
        <f>+D30+E30-F30</f>
        <v>19983.119999999966</v>
      </c>
      <c r="I30" s="54"/>
      <c r="K30" s="1">
        <f>965.49+6022.64-2007.66+1890.28+4920.84-2679.37</f>
        <v>9112.2200000000012</v>
      </c>
    </row>
    <row r="31" spans="3:11" ht="13.5" customHeight="1" thickBot="1" x14ac:dyDescent="0.25">
      <c r="C31" s="13" t="s">
        <v>30</v>
      </c>
      <c r="D31" s="17">
        <v>1968.9099999999926</v>
      </c>
      <c r="E31" s="16">
        <v>23040.57</v>
      </c>
      <c r="F31" s="16">
        <v>23545.96</v>
      </c>
      <c r="G31" s="20"/>
      <c r="H31" s="20">
        <f>+D31+E31-F31</f>
        <v>1463.5199999999932</v>
      </c>
      <c r="I31" s="55"/>
      <c r="K31" s="1">
        <f>555.44-16.09+1436.67-40.88+33.77</f>
        <v>1968.9099999999999</v>
      </c>
    </row>
    <row r="32" spans="3:11" ht="13.5" customHeight="1" thickBot="1" x14ac:dyDescent="0.25">
      <c r="C32" s="13" t="s">
        <v>7</v>
      </c>
      <c r="D32" s="12">
        <f>SUM(D27:D31)</f>
        <v>220868.96999999983</v>
      </c>
      <c r="E32" s="12">
        <f>SUM(E27:E31)</f>
        <v>2268337.3899999997</v>
      </c>
      <c r="F32" s="12">
        <f>SUM(F27:F31)</f>
        <v>2189659.9</v>
      </c>
      <c r="G32" s="12">
        <f>SUM(G27:G31)</f>
        <v>2201245.14</v>
      </c>
      <c r="H32" s="12">
        <f>SUM(H27:H31)</f>
        <v>299546.45999999973</v>
      </c>
      <c r="I32" s="28"/>
    </row>
    <row r="33" spans="3:11" ht="13.5" customHeight="1" thickBot="1" x14ac:dyDescent="0.25">
      <c r="C33" s="49" t="s">
        <v>29</v>
      </c>
      <c r="D33" s="49"/>
      <c r="E33" s="49"/>
      <c r="F33" s="49"/>
      <c r="G33" s="49"/>
      <c r="H33" s="49"/>
      <c r="I33" s="49"/>
    </row>
    <row r="34" spans="3:11" ht="50.25" customHeight="1" thickBot="1" x14ac:dyDescent="0.25">
      <c r="C34" s="19" t="s">
        <v>28</v>
      </c>
      <c r="D34" s="27" t="s">
        <v>27</v>
      </c>
      <c r="E34" s="26" t="s">
        <v>26</v>
      </c>
      <c r="F34" s="26" t="s">
        <v>25</v>
      </c>
      <c r="G34" s="26" t="s">
        <v>24</v>
      </c>
      <c r="H34" s="26" t="s">
        <v>23</v>
      </c>
      <c r="I34" s="25" t="s">
        <v>22</v>
      </c>
    </row>
    <row r="35" spans="3:11" ht="21.75" customHeight="1" thickBot="1" x14ac:dyDescent="0.25">
      <c r="C35" s="24" t="s">
        <v>21</v>
      </c>
      <c r="D35" s="23">
        <v>72377.449999999953</v>
      </c>
      <c r="E35" s="15">
        <v>780064.02</v>
      </c>
      <c r="F35" s="15">
        <v>771970.79</v>
      </c>
      <c r="G35" s="15">
        <f>+E35</f>
        <v>780064.02</v>
      </c>
      <c r="H35" s="15">
        <f t="shared" ref="H35:H43" si="0">+D35+E35-F35</f>
        <v>80470.679999999935</v>
      </c>
      <c r="I35" s="56" t="s">
        <v>20</v>
      </c>
      <c r="J35" s="22">
        <f>78113-D35</f>
        <v>5735.5500000000466</v>
      </c>
      <c r="K35" s="22">
        <f>74321.98-1944.53-H35</f>
        <v>-8093.2299999999377</v>
      </c>
    </row>
    <row r="36" spans="3:11" ht="14.25" customHeight="1" thickBot="1" x14ac:dyDescent="0.25">
      <c r="C36" s="13" t="s">
        <v>19</v>
      </c>
      <c r="D36" s="17">
        <v>12437.630000000005</v>
      </c>
      <c r="E36" s="20">
        <v>134049.24</v>
      </c>
      <c r="F36" s="20">
        <v>132785.28</v>
      </c>
      <c r="G36" s="15">
        <v>34080.81</v>
      </c>
      <c r="H36" s="15">
        <f t="shared" si="0"/>
        <v>13701.589999999997</v>
      </c>
      <c r="I36" s="57"/>
      <c r="J36" s="22">
        <f>12771.79-334.16</f>
        <v>12437.630000000001</v>
      </c>
    </row>
    <row r="37" spans="3:11" ht="13.5" hidden="1" customHeight="1" thickBot="1" x14ac:dyDescent="0.25">
      <c r="C37" s="19" t="s">
        <v>18</v>
      </c>
      <c r="D37" s="21">
        <v>0</v>
      </c>
      <c r="E37" s="20"/>
      <c r="F37" s="20"/>
      <c r="G37" s="15"/>
      <c r="H37" s="15">
        <f t="shared" si="0"/>
        <v>0</v>
      </c>
      <c r="I37" s="11"/>
    </row>
    <row r="38" spans="3:11" ht="12.75" hidden="1" customHeight="1" thickBot="1" x14ac:dyDescent="0.25">
      <c r="C38" s="13" t="s">
        <v>17</v>
      </c>
      <c r="D38" s="17">
        <v>0</v>
      </c>
      <c r="E38" s="20"/>
      <c r="F38" s="20"/>
      <c r="G38" s="15"/>
      <c r="H38" s="15">
        <f t="shared" si="0"/>
        <v>0</v>
      </c>
      <c r="I38" s="18" t="s">
        <v>16</v>
      </c>
    </row>
    <row r="39" spans="3:11" ht="24" customHeight="1" thickBot="1" x14ac:dyDescent="0.25">
      <c r="C39" s="13" t="s">
        <v>15</v>
      </c>
      <c r="D39" s="17">
        <v>16168.920000000013</v>
      </c>
      <c r="E39" s="20">
        <v>174263.88</v>
      </c>
      <c r="F39" s="20">
        <v>172131.28</v>
      </c>
      <c r="G39" s="15">
        <v>119625.60000000001</v>
      </c>
      <c r="H39" s="15">
        <f t="shared" si="0"/>
        <v>18301.520000000019</v>
      </c>
      <c r="I39" s="14" t="s">
        <v>14</v>
      </c>
      <c r="J39" s="1">
        <f>14690.01+2760.23</f>
        <v>17450.240000000002</v>
      </c>
      <c r="K39" s="1">
        <f>12945.11-434.41+2103.83+1554.39</f>
        <v>16168.92</v>
      </c>
    </row>
    <row r="40" spans="3:11" ht="25.5" customHeight="1" thickBot="1" x14ac:dyDescent="0.25">
      <c r="C40" s="13" t="s">
        <v>13</v>
      </c>
      <c r="D40" s="17">
        <v>765.43000000000029</v>
      </c>
      <c r="E40" s="16">
        <v>8249.4</v>
      </c>
      <c r="F40" s="16">
        <v>8272.08</v>
      </c>
      <c r="G40" s="15">
        <f>+E40</f>
        <v>8249.4</v>
      </c>
      <c r="H40" s="15">
        <f t="shared" si="0"/>
        <v>742.75</v>
      </c>
      <c r="I40" s="14" t="s">
        <v>12</v>
      </c>
      <c r="J40" s="1">
        <f>785.99-20.56</f>
        <v>765.43000000000006</v>
      </c>
    </row>
    <row r="41" spans="3:11" ht="13.5" customHeight="1" thickBot="1" x14ac:dyDescent="0.25">
      <c r="C41" s="19" t="s">
        <v>11</v>
      </c>
      <c r="D41" s="17">
        <v>10619.729999999996</v>
      </c>
      <c r="E41" s="16">
        <v>103107.63</v>
      </c>
      <c r="F41" s="16">
        <v>100737.03</v>
      </c>
      <c r="G41" s="15">
        <f>+E41</f>
        <v>103107.63</v>
      </c>
      <c r="H41" s="15">
        <f t="shared" si="0"/>
        <v>12990.330000000002</v>
      </c>
      <c r="I41" s="18"/>
      <c r="J41" s="1">
        <f>10929.14-309.41</f>
        <v>10619.73</v>
      </c>
    </row>
    <row r="42" spans="3:11" ht="13.5" customHeight="1" thickBot="1" x14ac:dyDescent="0.25">
      <c r="C42" s="19" t="s">
        <v>10</v>
      </c>
      <c r="D42" s="17">
        <v>961.54000000000087</v>
      </c>
      <c r="E42" s="16">
        <v>13869.78</v>
      </c>
      <c r="F42" s="16">
        <v>14124.99</v>
      </c>
      <c r="G42" s="15">
        <f>+E42</f>
        <v>13869.78</v>
      </c>
      <c r="H42" s="15">
        <f t="shared" si="0"/>
        <v>706.33000000000175</v>
      </c>
      <c r="I42" s="18"/>
      <c r="J42" s="1">
        <f>123.53+61.17</f>
        <v>184.7</v>
      </c>
      <c r="K42" s="1">
        <f>318.94+642.6</f>
        <v>961.54</v>
      </c>
    </row>
    <row r="43" spans="3:11" ht="13.5" customHeight="1" thickBot="1" x14ac:dyDescent="0.25">
      <c r="C43" s="13" t="s">
        <v>9</v>
      </c>
      <c r="D43" s="17">
        <v>5070.7500000000073</v>
      </c>
      <c r="E43" s="16">
        <v>54651.06</v>
      </c>
      <c r="F43" s="16">
        <v>54312.71</v>
      </c>
      <c r="G43" s="15">
        <f>+E43</f>
        <v>54651.06</v>
      </c>
      <c r="H43" s="15">
        <f t="shared" si="0"/>
        <v>5409.1000000000058</v>
      </c>
      <c r="I43" s="14" t="s">
        <v>8</v>
      </c>
      <c r="J43" s="1">
        <f>5206.98-136.23</f>
        <v>5070.75</v>
      </c>
    </row>
    <row r="44" spans="3:11" s="10" customFormat="1" ht="13.5" customHeight="1" thickBot="1" x14ac:dyDescent="0.25">
      <c r="C44" s="13" t="s">
        <v>7</v>
      </c>
      <c r="D44" s="12">
        <f>SUM(D35:D43)</f>
        <v>118401.44999999995</v>
      </c>
      <c r="E44" s="12">
        <f>SUM(E35:E43)</f>
        <v>1268255.01</v>
      </c>
      <c r="F44" s="12">
        <f>SUM(F35:F43)</f>
        <v>1254334.1600000001</v>
      </c>
      <c r="G44" s="12">
        <f>SUM(G35:G43)</f>
        <v>1113648.3</v>
      </c>
      <c r="H44" s="12">
        <f>SUM(H35:H43)</f>
        <v>132322.29999999996</v>
      </c>
      <c r="I44" s="11"/>
    </row>
    <row r="45" spans="3:11" ht="13.5" customHeight="1" thickBot="1" x14ac:dyDescent="0.25">
      <c r="C45" s="46" t="s">
        <v>6</v>
      </c>
      <c r="D45" s="46"/>
      <c r="E45" s="46"/>
      <c r="F45" s="46"/>
      <c r="G45" s="46"/>
      <c r="H45" s="46"/>
      <c r="I45" s="46"/>
    </row>
    <row r="46" spans="3:11" ht="28.5" customHeight="1" thickBot="1" x14ac:dyDescent="0.25">
      <c r="C46" s="9" t="s">
        <v>5</v>
      </c>
      <c r="D46" s="43" t="s">
        <v>4</v>
      </c>
      <c r="E46" s="44"/>
      <c r="F46" s="44"/>
      <c r="G46" s="44"/>
      <c r="H46" s="45"/>
      <c r="I46" s="8" t="s">
        <v>3</v>
      </c>
    </row>
    <row r="47" spans="3:11" ht="26.25" customHeight="1" x14ac:dyDescent="0.3">
      <c r="C47" s="7" t="s">
        <v>2</v>
      </c>
      <c r="D47" s="7"/>
      <c r="E47" s="7"/>
      <c r="F47" s="7"/>
      <c r="G47" s="7"/>
      <c r="H47" s="6">
        <f>+H32+H44</f>
        <v>431868.75999999966</v>
      </c>
    </row>
    <row r="48" spans="3:11" ht="15" hidden="1" x14ac:dyDescent="0.25">
      <c r="C48" s="5" t="s">
        <v>1</v>
      </c>
      <c r="D48" s="5"/>
    </row>
    <row r="49" spans="3:8" ht="12.75" customHeight="1" x14ac:dyDescent="0.2">
      <c r="C49" s="4" t="s">
        <v>0</v>
      </c>
    </row>
    <row r="50" spans="3:8" ht="12.75" customHeight="1" x14ac:dyDescent="0.2"/>
    <row r="51" spans="3:8" x14ac:dyDescent="0.2">
      <c r="D51" s="3"/>
      <c r="E51" s="3"/>
      <c r="F51" s="3"/>
    </row>
    <row r="53" spans="3:8" x14ac:dyDescent="0.2">
      <c r="H53" s="3"/>
    </row>
  </sheetData>
  <mergeCells count="10">
    <mergeCell ref="D46:H46"/>
    <mergeCell ref="C45:I45"/>
    <mergeCell ref="C21:I21"/>
    <mergeCell ref="C22:I22"/>
    <mergeCell ref="C33:I33"/>
    <mergeCell ref="C26:I26"/>
    <mergeCell ref="C24:I24"/>
    <mergeCell ref="C23:I23"/>
    <mergeCell ref="I27:I31"/>
    <mergeCell ref="I35:I36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8"/>
  <sheetViews>
    <sheetView topLeftCell="A13" zoomScaleNormal="100" zoomScaleSheetLayoutView="120" workbookViewId="0">
      <selection activeCell="H26" sqref="H26"/>
    </sheetView>
  </sheetViews>
  <sheetFormatPr defaultRowHeight="15" x14ac:dyDescent="0.25"/>
  <cols>
    <col min="1" max="1" width="4.5703125" style="36" customWidth="1"/>
    <col min="2" max="2" width="12.42578125" style="36" customWidth="1"/>
    <col min="3" max="3" width="13.28515625" style="36" hidden="1" customWidth="1"/>
    <col min="4" max="4" width="12.140625" style="36" customWidth="1"/>
    <col min="5" max="5" width="13.5703125" style="36" customWidth="1"/>
    <col min="6" max="6" width="13.28515625" style="36" customWidth="1"/>
    <col min="7" max="7" width="14.28515625" style="36" customWidth="1"/>
    <col min="8" max="8" width="15.140625" style="36" customWidth="1"/>
    <col min="9" max="9" width="14.28515625" style="36" customWidth="1"/>
    <col min="10" max="16384" width="9.140625" style="36"/>
  </cols>
  <sheetData>
    <row r="13" spans="1:9" x14ac:dyDescent="0.25">
      <c r="A13" s="58" t="s">
        <v>63</v>
      </c>
      <c r="B13" s="58"/>
      <c r="C13" s="58"/>
      <c r="D13" s="58"/>
      <c r="E13" s="58"/>
      <c r="F13" s="58"/>
      <c r="G13" s="58"/>
      <c r="H13" s="58"/>
      <c r="I13" s="58"/>
    </row>
    <row r="14" spans="1:9" x14ac:dyDescent="0.25">
      <c r="A14" s="58" t="s">
        <v>62</v>
      </c>
      <c r="B14" s="58"/>
      <c r="C14" s="58"/>
      <c r="D14" s="58"/>
      <c r="E14" s="58"/>
      <c r="F14" s="58"/>
      <c r="G14" s="58"/>
      <c r="H14" s="58"/>
      <c r="I14" s="58"/>
    </row>
    <row r="15" spans="1:9" x14ac:dyDescent="0.25">
      <c r="A15" s="58" t="s">
        <v>61</v>
      </c>
      <c r="B15" s="58"/>
      <c r="C15" s="58"/>
      <c r="D15" s="58"/>
      <c r="E15" s="58"/>
      <c r="F15" s="58"/>
      <c r="G15" s="58"/>
      <c r="H15" s="58"/>
      <c r="I15" s="58"/>
    </row>
    <row r="16" spans="1:9" ht="60" x14ac:dyDescent="0.25">
      <c r="A16" s="41" t="s">
        <v>60</v>
      </c>
      <c r="B16" s="41" t="s">
        <v>59</v>
      </c>
      <c r="C16" s="41" t="s">
        <v>58</v>
      </c>
      <c r="D16" s="41" t="s">
        <v>57</v>
      </c>
      <c r="E16" s="41" t="s">
        <v>56</v>
      </c>
      <c r="F16" s="42" t="s">
        <v>55</v>
      </c>
      <c r="G16" s="42" t="s">
        <v>54</v>
      </c>
      <c r="H16" s="41" t="s">
        <v>53</v>
      </c>
      <c r="I16" s="41" t="s">
        <v>52</v>
      </c>
    </row>
    <row r="17" spans="1:9" x14ac:dyDescent="0.25">
      <c r="A17" s="40" t="s">
        <v>51</v>
      </c>
      <c r="B17" s="39">
        <v>-194.66883000000001</v>
      </c>
      <c r="C17" s="39"/>
      <c r="D17" s="39">
        <v>134.04924</v>
      </c>
      <c r="E17" s="39">
        <v>132.78528</v>
      </c>
      <c r="F17" s="39">
        <v>5.8650000000000002</v>
      </c>
      <c r="G17" s="39">
        <v>34.08081</v>
      </c>
      <c r="H17" s="38">
        <v>13.701589999999999</v>
      </c>
      <c r="I17" s="38">
        <f>B17+D17+F17-G17</f>
        <v>-88.835400000000021</v>
      </c>
    </row>
    <row r="19" spans="1:9" x14ac:dyDescent="0.25">
      <c r="A19" s="36" t="s">
        <v>50</v>
      </c>
    </row>
    <row r="20" spans="1:9" x14ac:dyDescent="0.25">
      <c r="A20" s="37" t="s">
        <v>49</v>
      </c>
    </row>
    <row r="21" spans="1:9" x14ac:dyDescent="0.25">
      <c r="A21" s="37" t="s">
        <v>48</v>
      </c>
    </row>
    <row r="22" spans="1:9" x14ac:dyDescent="0.25">
      <c r="A22" s="37" t="s">
        <v>47</v>
      </c>
    </row>
    <row r="23" spans="1:9" x14ac:dyDescent="0.25">
      <c r="A23" s="37" t="s">
        <v>46</v>
      </c>
    </row>
    <row r="24" spans="1:9" x14ac:dyDescent="0.25">
      <c r="A24" s="37" t="s">
        <v>45</v>
      </c>
    </row>
    <row r="25" spans="1:9" x14ac:dyDescent="0.25">
      <c r="A25" s="37" t="s">
        <v>44</v>
      </c>
    </row>
    <row r="26" spans="1:9" x14ac:dyDescent="0.25">
      <c r="A26" s="37" t="s">
        <v>43</v>
      </c>
    </row>
    <row r="27" spans="1:9" x14ac:dyDescent="0.25">
      <c r="A27" s="37" t="s">
        <v>42</v>
      </c>
    </row>
    <row r="28" spans="1:9" x14ac:dyDescent="0.25">
      <c r="A28" s="36" t="s">
        <v>41</v>
      </c>
    </row>
  </sheetData>
  <mergeCells count="3">
    <mergeCell ref="A14:I14"/>
    <mergeCell ref="A15:I15"/>
    <mergeCell ref="A13:I13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Ларина14</vt:lpstr>
      <vt:lpstr>Ларина 14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2018-04-02T09:55:13Z</dcterms:created>
  <dcterms:modified xsi:type="dcterms:W3CDTF">2018-04-03T11:40:02Z</dcterms:modified>
</cp:coreProperties>
</file>