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15 1" sheetId="1" r:id="rId1"/>
    <sheet name="Молодцова 15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/>
  <c r="K26" i="1"/>
  <c r="H27" i="1"/>
  <c r="K27" i="1"/>
  <c r="H28" i="1"/>
  <c r="K28" i="1"/>
  <c r="H29" i="1"/>
  <c r="K29" i="1"/>
  <c r="H30" i="1"/>
  <c r="K30" i="1"/>
  <c r="D31" i="1"/>
  <c r="E31" i="1"/>
  <c r="F31" i="1"/>
  <c r="G31" i="1"/>
  <c r="H31" i="1"/>
  <c r="D34" i="1"/>
  <c r="J34" i="1" s="1"/>
  <c r="G34" i="1"/>
  <c r="H34" i="1"/>
  <c r="H44" i="1" s="1"/>
  <c r="H47" i="1" s="1"/>
  <c r="K34" i="1"/>
  <c r="H35" i="1"/>
  <c r="J35" i="1"/>
  <c r="H36" i="1"/>
  <c r="G37" i="1"/>
  <c r="H37" i="1"/>
  <c r="J37" i="1"/>
  <c r="H38" i="1"/>
  <c r="J38" i="1"/>
  <c r="K38" i="1"/>
  <c r="G39" i="1"/>
  <c r="H39" i="1"/>
  <c r="J39" i="1"/>
  <c r="G40" i="1"/>
  <c r="H40" i="1"/>
  <c r="G41" i="1"/>
  <c r="H41" i="1"/>
  <c r="J41" i="1"/>
  <c r="K41" i="1"/>
  <c r="D42" i="1"/>
  <c r="G42" i="1"/>
  <c r="H42" i="1"/>
  <c r="G43" i="1"/>
  <c r="H43" i="1"/>
  <c r="J43" i="1"/>
  <c r="E44" i="1"/>
  <c r="F44" i="1"/>
  <c r="G44" i="1"/>
  <c r="D44" i="1" l="1"/>
</calcChain>
</file>

<file path=xl/sharedStrings.xml><?xml version="1.0" encoding="utf-8"?>
<sst xmlns="http://schemas.openxmlformats.org/spreadsheetml/2006/main" count="73" uniqueCount="66">
  <si>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</si>
  <si>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</si>
  <si>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</si>
  <si>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</si>
  <si>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</si>
  <si>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</si>
  <si>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</si>
  <si>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</si>
  <si>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</si>
  <si>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</si>
  <si>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</si>
  <si>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</si>
  <si>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</si>
  <si>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</si>
  <si>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</si>
  <si>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</si>
  <si>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</si>
  <si>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</si>
  <si>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</si>
  <si>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</si>
  <si>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</si>
  <si>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Н/2008-22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</si>
  <si>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</si>
  <si>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</si>
  <si>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</si>
  <si>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</si>
  <si>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</si>
  <si>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</si>
  <si>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</si>
  <si>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</si>
  <si>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</si>
  <si>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</si>
  <si>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</si>
  <si>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</si>
  <si>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</si>
  <si>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</si>
  <si>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</si>
  <si>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</si>
  <si>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</si>
  <si>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</si>
  <si>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</si>
  <si>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</si>
  <si>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лифтового оборудования - 78.64 т.р.</t>
  </si>
  <si>
    <t>ремонт и герметизация стыков стеновых панелей - 243.00 т.р.</t>
  </si>
  <si>
    <t>смена прокладок на общедомовом приборе учета ХВС - 0.03 т.р.</t>
  </si>
  <si>
    <t>ремонт дверей, закрытие и утепление подвальных окон - 2.20 т.р.</t>
  </si>
  <si>
    <t xml:space="preserve">ремонт бетонных ступеней, изготовление и установка решетки на подвальное окно - 2.53т.р. </t>
  </si>
  <si>
    <t>ремонт балконных козырьков - 1.19 т.р.</t>
  </si>
  <si>
    <t>прочее - 1.00т.р.</t>
  </si>
  <si>
    <t>аварийное обслуживание - 4,13 т.р.</t>
  </si>
  <si>
    <t>работы по электрике - 1.41 т.р.</t>
  </si>
  <si>
    <r>
      <t>Затраты по статье "текущий ремонт" составили 334.16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</si>
  <si>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</si>
  <si>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</si>
  <si>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</si>
  <si>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</si>
  <si>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</si>
  <si>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</si>
  <si>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</si>
  <si>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</si>
  <si>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</si>
  <si>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</si>
  <si>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15/1 по ул. Молодцова с 01.01.2017г. по 31.12.2017г.</t>
  </si>
  <si>
    <t>по выполнению плана текущего ремонта жилого дома</t>
  </si>
  <si>
    <t>ОТЧЕТ</t>
  </si>
  <si>
    <t>имущества жилого дома № 15/1 по ул. Молодцова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</si>
</sst>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2" workbookViewId="0">
      <selection activeCell="C22" sqref="C22:I2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3.5703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41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4.25" x14ac:dyDescent="0.2">
      <c r="C20" s="50" t="s">
        <v>40</v>
      </c>
      <c r="D20" s="50"/>
      <c r="E20" s="50"/>
      <c r="F20" s="50"/>
      <c r="G20" s="50"/>
      <c r="H20" s="50"/>
      <c r="I20" s="50"/>
    </row>
    <row r="21" spans="3:11" x14ac:dyDescent="0.2">
      <c r="C21" s="43" t="s">
        <v>39</v>
      </c>
      <c r="D21" s="43"/>
      <c r="E21" s="43"/>
      <c r="F21" s="43"/>
      <c r="G21" s="43"/>
      <c r="H21" s="43"/>
      <c r="I21" s="43"/>
    </row>
    <row r="22" spans="3:11" x14ac:dyDescent="0.2">
      <c r="C22" s="43" t="s">
        <v>65</v>
      </c>
      <c r="D22" s="43"/>
      <c r="E22" s="43"/>
      <c r="F22" s="43"/>
      <c r="G22" s="43"/>
      <c r="H22" s="43"/>
      <c r="I22" s="43"/>
    </row>
    <row r="23" spans="3:11" ht="6" customHeight="1" thickBot="1" x14ac:dyDescent="0.25">
      <c r="C23" s="54"/>
      <c r="D23" s="54"/>
      <c r="E23" s="54"/>
      <c r="F23" s="54"/>
      <c r="G23" s="54"/>
      <c r="H23" s="54"/>
      <c r="I23" s="54"/>
    </row>
    <row r="24" spans="3:11" ht="57.75" customHeight="1" thickBot="1" x14ac:dyDescent="0.25">
      <c r="C24" s="25" t="s">
        <v>29</v>
      </c>
      <c r="D24" s="28" t="s">
        <v>28</v>
      </c>
      <c r="E24" s="27" t="s">
        <v>27</v>
      </c>
      <c r="F24" s="27" t="s">
        <v>26</v>
      </c>
      <c r="G24" s="27" t="s">
        <v>25</v>
      </c>
      <c r="H24" s="27" t="s">
        <v>24</v>
      </c>
      <c r="I24" s="28" t="s">
        <v>38</v>
      </c>
    </row>
    <row r="25" spans="3:11" ht="13.5" customHeight="1" thickBot="1" x14ac:dyDescent="0.25">
      <c r="C25" s="52" t="s">
        <v>37</v>
      </c>
      <c r="D25" s="51"/>
      <c r="E25" s="51"/>
      <c r="F25" s="51"/>
      <c r="G25" s="51"/>
      <c r="H25" s="51"/>
      <c r="I25" s="53"/>
    </row>
    <row r="26" spans="3:11" ht="13.5" customHeight="1" thickBot="1" x14ac:dyDescent="0.25">
      <c r="C26" s="14" t="s">
        <v>36</v>
      </c>
      <c r="D26" s="18">
        <v>237238.44999999995</v>
      </c>
      <c r="E26" s="21">
        <v>1544578.92</v>
      </c>
      <c r="F26" s="21">
        <v>1543275.98</v>
      </c>
      <c r="G26" s="21">
        <v>1399381.39</v>
      </c>
      <c r="H26" s="21">
        <f>+D26+E26-F26</f>
        <v>238541.3899999999</v>
      </c>
      <c r="I26" s="44" t="s">
        <v>35</v>
      </c>
      <c r="K26" s="29">
        <f>39634.8+197603.65</f>
        <v>237238.45</v>
      </c>
    </row>
    <row r="27" spans="3:11" ht="13.5" customHeight="1" thickBot="1" x14ac:dyDescent="0.25">
      <c r="C27" s="14" t="s">
        <v>34</v>
      </c>
      <c r="D27" s="18">
        <v>205495.51</v>
      </c>
      <c r="E27" s="17">
        <v>504377.14</v>
      </c>
      <c r="F27" s="17">
        <v>535984.01</v>
      </c>
      <c r="G27" s="21">
        <v>550087.55000000005</v>
      </c>
      <c r="H27" s="21">
        <f>+D27+E27-F27</f>
        <v>173888.64000000001</v>
      </c>
      <c r="I27" s="45"/>
      <c r="K27" s="29">
        <f>185170.05-10468.11+30793.57</f>
        <v>205495.51</v>
      </c>
    </row>
    <row r="28" spans="3:11" ht="13.5" customHeight="1" thickBot="1" x14ac:dyDescent="0.25">
      <c r="C28" s="14" t="s">
        <v>33</v>
      </c>
      <c r="D28" s="18">
        <v>75724.339999999967</v>
      </c>
      <c r="E28" s="17">
        <v>315303.75</v>
      </c>
      <c r="F28" s="17">
        <v>341548.99</v>
      </c>
      <c r="G28" s="21">
        <v>474994.95</v>
      </c>
      <c r="H28" s="21">
        <f>+D28+E28-F28</f>
        <v>49479.099999999977</v>
      </c>
      <c r="I28" s="45"/>
      <c r="K28" s="1">
        <f>6987.71+81161.17-12425.13+0.59</f>
        <v>75724.34</v>
      </c>
    </row>
    <row r="29" spans="3:11" ht="13.5" customHeight="1" thickBot="1" x14ac:dyDescent="0.25">
      <c r="C29" s="14" t="s">
        <v>32</v>
      </c>
      <c r="D29" s="18">
        <v>67126.909999999974</v>
      </c>
      <c r="E29" s="17">
        <v>194147.6</v>
      </c>
      <c r="F29" s="17">
        <v>230631.77</v>
      </c>
      <c r="G29" s="21">
        <v>281726.51</v>
      </c>
      <c r="H29" s="21">
        <f>+D29+E29-F29</f>
        <v>30642.739999999991</v>
      </c>
      <c r="I29" s="45"/>
      <c r="K29" s="1">
        <f>2376.49+28525.48-4359.92+3435.35-7.67+38582.14-1424.96</f>
        <v>67126.909999999989</v>
      </c>
    </row>
    <row r="30" spans="3:11" ht="13.5" customHeight="1" thickBot="1" x14ac:dyDescent="0.25">
      <c r="C30" s="14" t="s">
        <v>31</v>
      </c>
      <c r="D30" s="18">
        <v>3113.520000000015</v>
      </c>
      <c r="E30" s="17">
        <v>38778.769999999997</v>
      </c>
      <c r="F30" s="17">
        <v>38493.22</v>
      </c>
      <c r="G30" s="21"/>
      <c r="H30" s="21">
        <f>+D30+E30-F30</f>
        <v>3399.070000000007</v>
      </c>
      <c r="I30" s="46"/>
      <c r="K30" s="1">
        <f>1.91+0.27+1336.25-2.32+1916.35-109.88+136.25-165.31</f>
        <v>3113.52</v>
      </c>
    </row>
    <row r="31" spans="3:11" ht="13.5" customHeight="1" thickBot="1" x14ac:dyDescent="0.25">
      <c r="C31" s="14" t="s">
        <v>7</v>
      </c>
      <c r="D31" s="13">
        <f>SUM(D26:D30)</f>
        <v>588698.73</v>
      </c>
      <c r="E31" s="13">
        <f>SUM(E26:E30)</f>
        <v>2597186.1800000002</v>
      </c>
      <c r="F31" s="13">
        <f>SUM(F26:F30)</f>
        <v>2689933.97</v>
      </c>
      <c r="G31" s="13">
        <f>SUM(G26:G30)</f>
        <v>2706190.4000000004</v>
      </c>
      <c r="H31" s="13">
        <f>SUM(H26:H30)</f>
        <v>495950.93999999989</v>
      </c>
      <c r="I31" s="14"/>
    </row>
    <row r="32" spans="3:11" ht="13.5" customHeight="1" thickBot="1" x14ac:dyDescent="0.25">
      <c r="C32" s="51" t="s">
        <v>30</v>
      </c>
      <c r="D32" s="51"/>
      <c r="E32" s="51"/>
      <c r="F32" s="51"/>
      <c r="G32" s="51"/>
      <c r="H32" s="51"/>
      <c r="I32" s="51"/>
    </row>
    <row r="33" spans="3:11" ht="51" customHeight="1" thickBot="1" x14ac:dyDescent="0.25">
      <c r="C33" s="20" t="s">
        <v>29</v>
      </c>
      <c r="D33" s="28" t="s">
        <v>28</v>
      </c>
      <c r="E33" s="27" t="s">
        <v>27</v>
      </c>
      <c r="F33" s="27" t="s">
        <v>26</v>
      </c>
      <c r="G33" s="27" t="s">
        <v>25</v>
      </c>
      <c r="H33" s="27" t="s">
        <v>24</v>
      </c>
      <c r="I33" s="26" t="s">
        <v>23</v>
      </c>
    </row>
    <row r="34" spans="3:11" ht="25.5" customHeight="1" thickBot="1" x14ac:dyDescent="0.25">
      <c r="C34" s="25" t="s">
        <v>22</v>
      </c>
      <c r="D34" s="24">
        <f>134856.22-6340.22+10.41</f>
        <v>128526.41</v>
      </c>
      <c r="E34" s="16">
        <v>1159776.51</v>
      </c>
      <c r="F34" s="16">
        <v>1152374.69</v>
      </c>
      <c r="G34" s="16">
        <f>+E34</f>
        <v>1159776.51</v>
      </c>
      <c r="H34" s="16">
        <f t="shared" ref="H34:H43" si="0">+D34+E34-F34</f>
        <v>135928.22999999998</v>
      </c>
      <c r="I34" s="55" t="s">
        <v>21</v>
      </c>
      <c r="J34" s="23">
        <f>119032.54-440.23+31.08-5.03+129.54-20.98+6.63-0.83+62.42-7.8-D34</f>
        <v>-9739.070000000007</v>
      </c>
      <c r="K34" s="23">
        <f>128795.06-268.65+890.18+3590+184.82-1.78+1633.81+3.98-0.83+37.43-7.8-H34</f>
        <v>-1072.0099999999511</v>
      </c>
    </row>
    <row r="35" spans="3:11" ht="14.25" customHeight="1" thickBot="1" x14ac:dyDescent="0.25">
      <c r="C35" s="14" t="s">
        <v>20</v>
      </c>
      <c r="D35" s="18">
        <v>25631.299999999988</v>
      </c>
      <c r="E35" s="21">
        <v>233499.39</v>
      </c>
      <c r="F35" s="21">
        <v>231904.54</v>
      </c>
      <c r="G35" s="16">
        <v>334156.67</v>
      </c>
      <c r="H35" s="16">
        <f t="shared" si="0"/>
        <v>27226.149999999994</v>
      </c>
      <c r="I35" s="56"/>
      <c r="J35" s="23">
        <f>25685.39-54.09</f>
        <v>25631.3</v>
      </c>
    </row>
    <row r="36" spans="3:11" ht="13.5" customHeight="1" thickBot="1" x14ac:dyDescent="0.25">
      <c r="C36" s="20" t="s">
        <v>19</v>
      </c>
      <c r="D36" s="22">
        <v>3687.4700000000121</v>
      </c>
      <c r="E36" s="21">
        <v>96489.39</v>
      </c>
      <c r="F36" s="21">
        <v>85535.13</v>
      </c>
      <c r="G36" s="16"/>
      <c r="H36" s="16">
        <f t="shared" si="0"/>
        <v>14641.73000000001</v>
      </c>
      <c r="I36" s="12"/>
    </row>
    <row r="37" spans="3:11" ht="12.75" customHeight="1" thickBot="1" x14ac:dyDescent="0.25">
      <c r="C37" s="14" t="s">
        <v>18</v>
      </c>
      <c r="D37" s="18">
        <v>15981.74000000002</v>
      </c>
      <c r="E37" s="21">
        <v>133794.35999999999</v>
      </c>
      <c r="F37" s="21">
        <v>133400.64000000001</v>
      </c>
      <c r="G37" s="16">
        <f>+E37</f>
        <v>133794.35999999999</v>
      </c>
      <c r="H37" s="16">
        <f t="shared" si="0"/>
        <v>16375.459999999992</v>
      </c>
      <c r="I37" s="19" t="s">
        <v>17</v>
      </c>
      <c r="J37" s="1">
        <f>16012.73-30.99</f>
        <v>15981.74</v>
      </c>
    </row>
    <row r="38" spans="3:11" ht="27" customHeight="1" thickBot="1" x14ac:dyDescent="0.25">
      <c r="C38" s="14" t="s">
        <v>16</v>
      </c>
      <c r="D38" s="18">
        <v>27888.879999999976</v>
      </c>
      <c r="E38" s="21">
        <v>254086.23</v>
      </c>
      <c r="F38" s="21">
        <v>251210.1</v>
      </c>
      <c r="G38" s="16">
        <v>216826.02</v>
      </c>
      <c r="H38" s="16">
        <f t="shared" si="0"/>
        <v>30765.00999999998</v>
      </c>
      <c r="I38" s="15" t="s">
        <v>15</v>
      </c>
      <c r="J38" s="1">
        <f>4285.98+21113.1-93.86</f>
        <v>25305.219999999998</v>
      </c>
      <c r="K38" s="1">
        <f>2613.06+6847.35+18487.33-58.86</f>
        <v>27888.880000000001</v>
      </c>
    </row>
    <row r="39" spans="3:11" ht="27.75" customHeight="1" thickBot="1" x14ac:dyDescent="0.25">
      <c r="C39" s="14" t="s">
        <v>14</v>
      </c>
      <c r="D39" s="18">
        <v>1480.5000000000018</v>
      </c>
      <c r="E39" s="17">
        <v>13509.15</v>
      </c>
      <c r="F39" s="17">
        <v>13539.66</v>
      </c>
      <c r="G39" s="16">
        <f>+E39</f>
        <v>13509.15</v>
      </c>
      <c r="H39" s="16">
        <f t="shared" si="0"/>
        <v>1449.9900000000016</v>
      </c>
      <c r="I39" s="15" t="s">
        <v>13</v>
      </c>
      <c r="J39" s="1">
        <f>1483.63-3.13</f>
        <v>1480.5</v>
      </c>
    </row>
    <row r="40" spans="3:11" ht="13.5" customHeight="1" thickBot="1" x14ac:dyDescent="0.25">
      <c r="C40" s="20" t="s">
        <v>12</v>
      </c>
      <c r="D40" s="18">
        <v>25294.459999999963</v>
      </c>
      <c r="E40" s="17">
        <v>136267.06</v>
      </c>
      <c r="F40" s="17">
        <v>141068.79</v>
      </c>
      <c r="G40" s="16">
        <f>+E40</f>
        <v>136267.06</v>
      </c>
      <c r="H40" s="16">
        <f t="shared" si="0"/>
        <v>20492.729999999952</v>
      </c>
      <c r="I40" s="19"/>
    </row>
    <row r="41" spans="3:11" ht="13.5" customHeight="1" thickBot="1" x14ac:dyDescent="0.25">
      <c r="C41" s="20" t="s">
        <v>11</v>
      </c>
      <c r="D41" s="18">
        <v>4187.4599999999991</v>
      </c>
      <c r="E41" s="17">
        <v>60595.16</v>
      </c>
      <c r="F41" s="17">
        <v>41247.550000000003</v>
      </c>
      <c r="G41" s="16">
        <f>+E41</f>
        <v>60595.16</v>
      </c>
      <c r="H41" s="16">
        <f t="shared" si="0"/>
        <v>23535.07</v>
      </c>
      <c r="I41" s="19"/>
      <c r="J41" s="1">
        <f>247.06+183.51</f>
        <v>430.57</v>
      </c>
      <c r="K41" s="1">
        <f>2693.32+1494.14</f>
        <v>4187.46</v>
      </c>
    </row>
    <row r="42" spans="3:11" ht="13.5" customHeight="1" thickBot="1" x14ac:dyDescent="0.25">
      <c r="C42" s="20" t="s">
        <v>10</v>
      </c>
      <c r="D42" s="18">
        <f>6340.22-10.41</f>
        <v>6329.81</v>
      </c>
      <c r="E42" s="17">
        <v>79096.160000000003</v>
      </c>
      <c r="F42" s="17">
        <v>78247.039999999994</v>
      </c>
      <c r="G42" s="16">
        <f>+E42</f>
        <v>79096.160000000003</v>
      </c>
      <c r="H42" s="16">
        <f t="shared" si="0"/>
        <v>7178.9300000000076</v>
      </c>
      <c r="I42" s="19"/>
    </row>
    <row r="43" spans="3:11" ht="13.5" customHeight="1" thickBot="1" x14ac:dyDescent="0.25">
      <c r="C43" s="14" t="s">
        <v>9</v>
      </c>
      <c r="D43" s="18">
        <v>4175.989999999998</v>
      </c>
      <c r="E43" s="17">
        <v>37953.24</v>
      </c>
      <c r="F43" s="17">
        <v>37850.32</v>
      </c>
      <c r="G43" s="16">
        <f>+E43</f>
        <v>37953.24</v>
      </c>
      <c r="H43" s="16">
        <f t="shared" si="0"/>
        <v>4278.9099999999962</v>
      </c>
      <c r="I43" s="15" t="s">
        <v>8</v>
      </c>
      <c r="J43" s="1">
        <f>4184.78-8.79</f>
        <v>4175.99</v>
      </c>
    </row>
    <row r="44" spans="3:11" s="11" customFormat="1" ht="13.5" customHeight="1" thickBot="1" x14ac:dyDescent="0.25">
      <c r="C44" s="14" t="s">
        <v>7</v>
      </c>
      <c r="D44" s="13">
        <f>SUM(D34:D43)</f>
        <v>243184.01999999993</v>
      </c>
      <c r="E44" s="13">
        <f>SUM(E34:E43)</f>
        <v>2205066.65</v>
      </c>
      <c r="F44" s="13">
        <f>SUM(F34:F43)</f>
        <v>2166378.46</v>
      </c>
      <c r="G44" s="13">
        <f>SUM(G34:G43)</f>
        <v>2171974.33</v>
      </c>
      <c r="H44" s="13">
        <f>SUM(H34:H43)</f>
        <v>281872.20999999985</v>
      </c>
      <c r="I44" s="12"/>
    </row>
    <row r="45" spans="3:11" ht="13.5" customHeight="1" thickBot="1" x14ac:dyDescent="0.25">
      <c r="C45" s="57" t="s">
        <v>6</v>
      </c>
      <c r="D45" s="57"/>
      <c r="E45" s="57"/>
      <c r="F45" s="57"/>
      <c r="G45" s="57"/>
      <c r="H45" s="57"/>
      <c r="I45" s="57"/>
    </row>
    <row r="46" spans="3:11" ht="39" customHeight="1" thickBot="1" x14ac:dyDescent="0.25">
      <c r="C46" s="10" t="s">
        <v>5</v>
      </c>
      <c r="D46" s="47" t="s">
        <v>4</v>
      </c>
      <c r="E46" s="48"/>
      <c r="F46" s="48"/>
      <c r="G46" s="48"/>
      <c r="H46" s="49"/>
      <c r="I46" s="9" t="s">
        <v>3</v>
      </c>
    </row>
    <row r="47" spans="3:11" ht="20.25" customHeight="1" x14ac:dyDescent="0.3">
      <c r="C47" s="8" t="s">
        <v>2</v>
      </c>
      <c r="D47" s="8"/>
      <c r="E47" s="8"/>
      <c r="F47" s="8"/>
      <c r="G47" s="8"/>
      <c r="H47" s="7">
        <f>+H31+H44</f>
        <v>777823.14999999967</v>
      </c>
    </row>
    <row r="48" spans="3:11" ht="15" hidden="1" x14ac:dyDescent="0.25">
      <c r="C48" s="5" t="s">
        <v>1</v>
      </c>
      <c r="D48" s="5"/>
    </row>
    <row r="49" spans="3:8" ht="12.75" customHeight="1" x14ac:dyDescent="0.2">
      <c r="C49" s="6" t="s">
        <v>0</v>
      </c>
    </row>
    <row r="50" spans="3:8" x14ac:dyDescent="0.2">
      <c r="C50" s="1"/>
      <c r="D50" s="1"/>
      <c r="E50" s="1"/>
      <c r="F50" s="1"/>
      <c r="G50" s="1"/>
      <c r="H50" s="1"/>
    </row>
    <row r="51" spans="3:8" ht="15" customHeight="1" x14ac:dyDescent="0.25">
      <c r="C51" s="5"/>
      <c r="D51" s="4"/>
      <c r="E51" s="4"/>
      <c r="F51" s="4"/>
      <c r="G51" s="4"/>
      <c r="H51" s="4"/>
    </row>
    <row r="52" spans="3:8" x14ac:dyDescent="0.2">
      <c r="D52" s="3"/>
    </row>
    <row r="53" spans="3:8" x14ac:dyDescent="0.2">
      <c r="H53" s="3"/>
    </row>
  </sheetData>
  <mergeCells count="10">
    <mergeCell ref="C22:I22"/>
    <mergeCell ref="I26:I30"/>
    <mergeCell ref="D46:H46"/>
    <mergeCell ref="C20:I20"/>
    <mergeCell ref="C21:I21"/>
    <mergeCell ref="C32:I32"/>
    <mergeCell ref="C25:I25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H17" sqref="H17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3.85546875" style="37" customWidth="1"/>
    <col min="10" max="16384" width="9.140625" style="37"/>
  </cols>
  <sheetData>
    <row r="13" spans="1:9" x14ac:dyDescent="0.25">
      <c r="A13" s="58" t="s">
        <v>64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63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62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41" t="s">
        <v>61</v>
      </c>
      <c r="B16" s="41" t="s">
        <v>60</v>
      </c>
      <c r="C16" s="41" t="s">
        <v>59</v>
      </c>
      <c r="D16" s="41" t="s">
        <v>58</v>
      </c>
      <c r="E16" s="41" t="s">
        <v>57</v>
      </c>
      <c r="F16" s="42" t="s">
        <v>56</v>
      </c>
      <c r="G16" s="42" t="s">
        <v>55</v>
      </c>
      <c r="H16" s="41" t="s">
        <v>54</v>
      </c>
      <c r="I16" s="41" t="s">
        <v>53</v>
      </c>
    </row>
    <row r="17" spans="1:9" x14ac:dyDescent="0.25">
      <c r="A17" s="40" t="s">
        <v>52</v>
      </c>
      <c r="B17" s="39">
        <v>607.79390000000001</v>
      </c>
      <c r="C17" s="39"/>
      <c r="D17" s="39">
        <v>233.49939000000001</v>
      </c>
      <c r="E17" s="39">
        <v>231.90454</v>
      </c>
      <c r="F17" s="39">
        <v>9.3949999999999996</v>
      </c>
      <c r="G17" s="39">
        <v>334.15667000000002</v>
      </c>
      <c r="H17" s="39">
        <v>27.226150000000001</v>
      </c>
      <c r="I17" s="39">
        <f>B17+D17+F17-G17</f>
        <v>516.53161999999998</v>
      </c>
    </row>
    <row r="19" spans="1:9" x14ac:dyDescent="0.25">
      <c r="A19" s="37" t="s">
        <v>51</v>
      </c>
    </row>
    <row r="20" spans="1:9" x14ac:dyDescent="0.25">
      <c r="A20" s="38" t="s">
        <v>50</v>
      </c>
    </row>
    <row r="21" spans="1:9" x14ac:dyDescent="0.25">
      <c r="A21" s="38" t="s">
        <v>49</v>
      </c>
    </row>
    <row r="22" spans="1:9" x14ac:dyDescent="0.25">
      <c r="A22" s="38" t="s">
        <v>48</v>
      </c>
    </row>
    <row r="23" spans="1:9" x14ac:dyDescent="0.25">
      <c r="A23" s="38" t="s">
        <v>47</v>
      </c>
    </row>
    <row r="24" spans="1:9" x14ac:dyDescent="0.25">
      <c r="A24" s="38" t="s">
        <v>46</v>
      </c>
    </row>
    <row r="25" spans="1:9" x14ac:dyDescent="0.25">
      <c r="A25" s="38" t="s">
        <v>45</v>
      </c>
    </row>
    <row r="26" spans="1:9" x14ac:dyDescent="0.25">
      <c r="A26" s="38" t="s">
        <v>44</v>
      </c>
    </row>
    <row r="27" spans="1:9" x14ac:dyDescent="0.25">
      <c r="A27" s="37" t="s">
        <v>43</v>
      </c>
    </row>
    <row r="28" spans="1:9" x14ac:dyDescent="0.25">
      <c r="A28" s="37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Молодцова15 1</vt:lpstr>
      <vt:lpstr>Молодцова 15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2018-04-02T10:37:00Z</dcterms:created>
  <dcterms:modified xsi:type="dcterms:W3CDTF">2018-04-03T12:42:41Z</dcterms:modified>
</cp:coreProperties>
</file>