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Молодцова16" sheetId="1" r:id="rId1"/>
    <sheet name="Молодцова 16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27" i="1"/>
  <c r="K27" i="1"/>
  <c r="H28" i="1"/>
  <c r="K28" i="1"/>
  <c r="H29" i="1"/>
  <c r="K29" i="1"/>
  <c r="H30" i="1"/>
  <c r="K30" i="1"/>
  <c r="H31" i="1"/>
  <c r="K31" i="1"/>
  <c r="D32" i="1"/>
  <c r="E32" i="1"/>
  <c r="F32" i="1"/>
  <c r="G32" i="1"/>
  <c r="H32" i="1"/>
  <c r="D35" i="1"/>
  <c r="G35" i="1"/>
  <c r="H35" i="1"/>
  <c r="J35" i="1"/>
  <c r="K35" i="1"/>
  <c r="H36" i="1"/>
  <c r="J36" i="1"/>
  <c r="H37" i="1"/>
  <c r="J37" i="1"/>
  <c r="G38" i="1"/>
  <c r="H38" i="1"/>
  <c r="J38" i="1"/>
  <c r="H39" i="1"/>
  <c r="J39" i="1"/>
  <c r="K39" i="1"/>
  <c r="G40" i="1"/>
  <c r="H40" i="1"/>
  <c r="J40" i="1"/>
  <c r="G41" i="1"/>
  <c r="H41" i="1"/>
  <c r="J41" i="1"/>
  <c r="G42" i="1"/>
  <c r="H42" i="1"/>
  <c r="J42" i="1"/>
  <c r="D43" i="1"/>
  <c r="G43" i="1"/>
  <c r="H43" i="1"/>
  <c r="G44" i="1"/>
  <c r="H44" i="1"/>
  <c r="J44" i="1"/>
  <c r="K44" i="1"/>
  <c r="H45" i="1"/>
  <c r="D46" i="1"/>
  <c r="E46" i="1"/>
  <c r="F46" i="1"/>
  <c r="G46" i="1"/>
  <c r="H46" i="1"/>
  <c r="H49" i="1" s="1"/>
</calcChain>
</file>

<file path=xl/sharedStrings.xml><?xml version="1.0" encoding="utf-8"?>
<sst xmlns="http://schemas.openxmlformats.org/spreadsheetml/2006/main" count="76" uniqueCount="69">
  <si>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</si>
  <si>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</si>
  <si>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</si>
  <si>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ЦИТ "Домашние сети", ОАО "Вымпелком", ООО "Перспектива", ООО "ГМК"</t>
  </si>
  <si>
    <t>Поступило от ЦИТ "Домашние сети" за размещение интернет оборудования 2160,00 руб., от ОАО "Вымпелком" 2450,00 руб., от ООО "Перспектива" 600,00 руб., от ООО "ГМК" 4185,00 руб.</t>
  </si>
  <si>
    <t>Размещение Интернет оборудования</t>
  </si>
  <si>
    <t>Прочие поступления</t>
  </si>
  <si>
    <t>Итого</t>
  </si>
  <si>
    <t>страхование</t>
  </si>
  <si>
    <t>Повышающий коэффициент</t>
  </si>
  <si>
    <t>электр под и лифт</t>
  </si>
  <si>
    <t xml:space="preserve"> ООО"Энерго-Сервис"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</si>
  <si>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</si>
  <si>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</si>
  <si>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</si>
  <si>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</si>
  <si>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</si>
  <si>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</si>
  <si>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</si>
  <si>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</si>
  <si>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</si>
  <si>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</si>
  <si>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Н/2011-96 от 01.07.2011г.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</si>
  <si>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</si>
  <si>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</si>
  <si>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</si>
  <si>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</si>
  <si>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</si>
  <si>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</si>
  <si>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</si>
  <si>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</si>
  <si>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</si>
  <si>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</si>
  <si>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</si>
  <si>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</si>
  <si>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</si>
  <si>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</si>
  <si>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</si>
  <si>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</si>
  <si>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</si>
  <si>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16  по ул. Молодцова с 01.01.2017г. по 31.12.2017г.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</si>
  <si>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</si>
  <si>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</si>
  <si>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</si>
  <si>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ремонт и восстановление  герметизации стыков стеновых панелей - 207.75 т.р.</t>
  </si>
  <si>
    <t>ГВС -промывка - 11.58 т.р.</t>
  </si>
  <si>
    <t>смена стекол подъездных окон, установка дверцы почтового ящика - 1.13 т.р.</t>
  </si>
  <si>
    <t>установка бетонных лотков под водосточные трубы - 1.60 т.р.</t>
  </si>
  <si>
    <t xml:space="preserve">ремонт стен - 29.03 т.р. </t>
  </si>
  <si>
    <t>замена КТПР в ТП - 4.36 т.р.</t>
  </si>
  <si>
    <t>прочее - 8.42 т.р.</t>
  </si>
  <si>
    <t>работы по электрике -0.59 т.р.</t>
  </si>
  <si>
    <t>аварийное обслуживание - 4.36 т.р.</t>
  </si>
  <si>
    <t>ремонт кровли, балконных козырьков  - 5.55 т.р.</t>
  </si>
  <si>
    <t>изготовление и установка, ремонт дверей, смена дверных приборов   - 49.21 т.р.</t>
  </si>
  <si>
    <t>Затраты по статье "текущий ремонт" составили 323.58 тыс.рублей, в том числе:</t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</si>
  <si>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</si>
  <si>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</si>
  <si>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</si>
  <si>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</si>
  <si>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</si>
  <si>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</si>
  <si>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</si>
  <si>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</si>
  <si>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</si>
  <si>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</si>
  <si>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16 по ул. Молодцова с 01.01.2017г. по 31.12.2017г.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</si>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</sst>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0" xfId="0" applyFill="1"/>
    <xf numFmtId="0" fontId="4" fillId="0" borderId="0" xfId="0" applyFont="1" applyFill="1"/>
    <xf numFmtId="4" fontId="4" fillId="0" borderId="0" xfId="0" applyNumberFormat="1" applyFont="1" applyFill="1"/>
    <xf numFmtId="164" fontId="4" fillId="0" borderId="0" xfId="0" applyNumberFormat="1" applyFont="1" applyFill="1"/>
    <xf numFmtId="0" fontId="5" fillId="0" borderId="0" xfId="0" applyFont="1" applyFill="1"/>
    <xf numFmtId="0" fontId="4" fillId="0" borderId="0" xfId="0" applyFont="1" applyFill="1" applyBorder="1"/>
    <xf numFmtId="0" fontId="6" fillId="0" borderId="0" xfId="0" applyFont="1" applyFill="1"/>
    <xf numFmtId="4" fontId="7" fillId="0" borderId="0" xfId="0" applyNumberFormat="1" applyFont="1" applyFill="1"/>
    <xf numFmtId="0" fontId="8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vertical="top" wrapText="1"/>
    </xf>
    <xf numFmtId="0" fontId="3" fillId="0" borderId="0" xfId="0" applyFont="1" applyFill="1"/>
    <xf numFmtId="0" fontId="9" fillId="0" borderId="6" xfId="0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" fontId="4" fillId="0" borderId="6" xfId="0" applyNumberFormat="1" applyFont="1" applyFill="1" applyBorder="1" applyAlignment="1">
      <alignment vertical="top" wrapText="1"/>
    </xf>
    <xf numFmtId="4" fontId="10" fillId="0" borderId="2" xfId="0" applyNumberFormat="1" applyFont="1" applyFill="1" applyBorder="1" applyAlignment="1">
      <alignment vertical="top" wrapText="1"/>
    </xf>
    <xf numFmtId="4" fontId="4" fillId="0" borderId="6" xfId="0" applyNumberFormat="1" applyFont="1" applyFill="1" applyBorder="1" applyAlignment="1">
      <alignment horizontal="right" vertical="top" wrapText="1"/>
    </xf>
    <xf numFmtId="4" fontId="10" fillId="0" borderId="6" xfId="0" applyNumberFormat="1" applyFont="1" applyFill="1" applyBorder="1" applyAlignment="1">
      <alignment vertical="top" wrapText="1"/>
    </xf>
    <xf numFmtId="2" fontId="4" fillId="0" borderId="6" xfId="0" applyNumberFormat="1" applyFont="1" applyFill="1" applyBorder="1" applyAlignment="1">
      <alignment horizontal="right" vertical="top" wrapText="1"/>
    </xf>
    <xf numFmtId="0" fontId="11" fillId="0" borderId="7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4" fontId="5" fillId="0" borderId="6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0" fontId="13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0" fillId="0" borderId="0" xfId="0" applyNumberFormat="1" applyFill="1"/>
    <xf numFmtId="0" fontId="4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9" fillId="0" borderId="0" xfId="0" applyFont="1" applyFill="1" applyAlignment="1">
      <alignment horizontal="center"/>
    </xf>
    <xf numFmtId="0" fontId="17" fillId="0" borderId="2" xfId="0" applyFont="1" applyFill="1" applyBorder="1"/>
    <xf numFmtId="0" fontId="17" fillId="0" borderId="3" xfId="0" applyFont="1" applyFill="1" applyBorder="1"/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7" fillId="0" borderId="0" xfId="0" applyFont="1" applyFill="1"/>
    <xf numFmtId="0" fontId="1" fillId="0" borderId="0" xfId="1"/>
    <xf numFmtId="0" fontId="1" fillId="0" borderId="0" xfId="1" applyFill="1"/>
    <xf numFmtId="0" fontId="1" fillId="0" borderId="0" xfId="1" applyBorder="1"/>
    <xf numFmtId="2" fontId="2" fillId="0" borderId="13" xfId="1" applyNumberFormat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topLeftCell="C20" zoomScaleNormal="100" workbookViewId="0">
      <selection activeCell="I32" sqref="I32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9.42578125" style="2" customWidth="1"/>
    <col min="4" max="4" width="13.57031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" style="2" customWidth="1"/>
    <col min="9" max="9" width="24.85546875" style="2" customWidth="1"/>
    <col min="10" max="10" width="10.140625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53"/>
      <c r="D1" s="53"/>
      <c r="E1" s="53"/>
      <c r="F1" s="53"/>
      <c r="G1" s="53"/>
      <c r="H1" s="53"/>
      <c r="I1" s="53"/>
    </row>
    <row r="2" spans="3:9" ht="13.5" hidden="1" customHeight="1" thickBot="1" x14ac:dyDescent="0.25">
      <c r="C2" s="53"/>
      <c r="D2" s="53"/>
      <c r="E2" s="53" t="s">
        <v>43</v>
      </c>
      <c r="F2" s="53"/>
      <c r="G2" s="53"/>
      <c r="H2" s="53"/>
      <c r="I2" s="53"/>
    </row>
    <row r="3" spans="3:9" ht="13.5" hidden="1" customHeight="1" thickBot="1" x14ac:dyDescent="0.25">
      <c r="C3" s="52"/>
      <c r="D3" s="51"/>
      <c r="E3" s="50"/>
      <c r="F3" s="50"/>
      <c r="G3" s="50"/>
      <c r="H3" s="50"/>
      <c r="I3" s="49"/>
    </row>
    <row r="4" spans="3:9" ht="12.75" hidden="1" customHeight="1" x14ac:dyDescent="0.2">
      <c r="C4" s="48"/>
      <c r="D4" s="48"/>
      <c r="E4" s="47"/>
      <c r="F4" s="47"/>
      <c r="G4" s="47"/>
      <c r="H4" s="47"/>
      <c r="I4" s="47"/>
    </row>
    <row r="5" spans="3:9" ht="12.75" customHeight="1" x14ac:dyDescent="0.2">
      <c r="C5" s="48"/>
      <c r="D5" s="48"/>
      <c r="E5" s="47"/>
      <c r="F5" s="47"/>
      <c r="G5" s="47"/>
      <c r="H5" s="47"/>
      <c r="I5" s="47"/>
    </row>
    <row r="6" spans="3:9" ht="12.75" customHeight="1" x14ac:dyDescent="0.2">
      <c r="C6" s="48"/>
      <c r="D6" s="48"/>
      <c r="E6" s="47"/>
      <c r="F6" s="47"/>
      <c r="G6" s="47"/>
      <c r="H6" s="47"/>
      <c r="I6" s="47"/>
    </row>
    <row r="7" spans="3:9" ht="12.75" customHeight="1" x14ac:dyDescent="0.2">
      <c r="C7" s="48"/>
      <c r="D7" s="48"/>
      <c r="E7" s="47"/>
      <c r="F7" s="47"/>
      <c r="G7" s="47"/>
      <c r="H7" s="47"/>
      <c r="I7" s="47"/>
    </row>
    <row r="8" spans="3:9" ht="12.75" customHeight="1" x14ac:dyDescent="0.2">
      <c r="C8" s="48"/>
      <c r="D8" s="48"/>
      <c r="E8" s="47"/>
      <c r="F8" s="47"/>
      <c r="G8" s="47"/>
      <c r="H8" s="47"/>
      <c r="I8" s="47"/>
    </row>
    <row r="9" spans="3:9" ht="12.75" customHeight="1" x14ac:dyDescent="0.2">
      <c r="C9" s="48"/>
      <c r="D9" s="48"/>
      <c r="E9" s="47"/>
      <c r="F9" s="47"/>
      <c r="G9" s="47"/>
      <c r="H9" s="47"/>
      <c r="I9" s="47"/>
    </row>
    <row r="10" spans="3:9" ht="12.75" customHeight="1" x14ac:dyDescent="0.2">
      <c r="C10" s="48"/>
      <c r="D10" s="48"/>
      <c r="E10" s="47"/>
      <c r="F10" s="47"/>
      <c r="G10" s="47"/>
      <c r="H10" s="47"/>
      <c r="I10" s="47"/>
    </row>
    <row r="11" spans="3:9" ht="12.75" customHeight="1" x14ac:dyDescent="0.2">
      <c r="C11" s="48"/>
      <c r="D11" s="48"/>
      <c r="E11" s="47"/>
      <c r="F11" s="47"/>
      <c r="G11" s="47"/>
      <c r="H11" s="47"/>
      <c r="I11" s="47"/>
    </row>
    <row r="12" spans="3:9" ht="12.75" customHeight="1" x14ac:dyDescent="0.2">
      <c r="C12" s="48"/>
      <c r="D12" s="48"/>
      <c r="E12" s="47"/>
      <c r="F12" s="47"/>
      <c r="G12" s="47"/>
      <c r="H12" s="47"/>
      <c r="I12" s="47"/>
    </row>
    <row r="13" spans="3:9" ht="12.75" customHeight="1" x14ac:dyDescent="0.2">
      <c r="C13" s="48"/>
      <c r="D13" s="48"/>
      <c r="E13" s="47"/>
      <c r="F13" s="47"/>
      <c r="G13" s="47"/>
      <c r="H13" s="47"/>
      <c r="I13" s="47"/>
    </row>
    <row r="14" spans="3:9" ht="12.75" customHeight="1" x14ac:dyDescent="0.2">
      <c r="C14" s="48"/>
      <c r="D14" s="48"/>
      <c r="E14" s="47"/>
      <c r="F14" s="47"/>
      <c r="G14" s="47"/>
      <c r="H14" s="47"/>
      <c r="I14" s="47"/>
    </row>
    <row r="15" spans="3:9" ht="12.75" customHeight="1" x14ac:dyDescent="0.2">
      <c r="C15" s="48"/>
      <c r="D15" s="48"/>
      <c r="E15" s="47"/>
      <c r="F15" s="47"/>
      <c r="G15" s="47"/>
      <c r="H15" s="47"/>
      <c r="I15" s="47"/>
    </row>
    <row r="16" spans="3:9" ht="12.75" customHeight="1" x14ac:dyDescent="0.2">
      <c r="C16" s="48"/>
      <c r="D16" s="48"/>
      <c r="E16" s="47"/>
      <c r="F16" s="47"/>
      <c r="G16" s="47"/>
      <c r="H16" s="47"/>
      <c r="I16" s="47"/>
    </row>
    <row r="17" spans="3:11" ht="12.75" customHeight="1" x14ac:dyDescent="0.2">
      <c r="C17" s="48"/>
      <c r="D17" s="48"/>
      <c r="E17" s="47"/>
      <c r="F17" s="47"/>
      <c r="G17" s="47"/>
      <c r="H17" s="47"/>
      <c r="I17" s="47"/>
    </row>
    <row r="18" spans="3:11" ht="12.75" customHeight="1" x14ac:dyDescent="0.2">
      <c r="C18" s="48"/>
      <c r="D18" s="48"/>
      <c r="E18" s="47"/>
      <c r="F18" s="47"/>
      <c r="G18" s="47"/>
      <c r="H18" s="47"/>
      <c r="I18" s="47"/>
    </row>
    <row r="19" spans="3:11" ht="12.75" customHeight="1" x14ac:dyDescent="0.2">
      <c r="C19" s="48"/>
      <c r="D19" s="48"/>
      <c r="E19" s="47"/>
      <c r="F19" s="47"/>
      <c r="G19" s="47"/>
      <c r="H19" s="47"/>
      <c r="I19" s="47"/>
    </row>
    <row r="20" spans="3:11" ht="12.75" customHeight="1" x14ac:dyDescent="0.2">
      <c r="C20" s="48"/>
      <c r="D20" s="48"/>
      <c r="E20" s="47"/>
      <c r="F20" s="47"/>
      <c r="G20" s="47"/>
      <c r="H20" s="47"/>
      <c r="I20" s="47"/>
    </row>
    <row r="21" spans="3:11" ht="14.25" x14ac:dyDescent="0.2">
      <c r="C21" s="46" t="s">
        <v>42</v>
      </c>
      <c r="D21" s="46"/>
      <c r="E21" s="46"/>
      <c r="F21" s="46"/>
      <c r="G21" s="46"/>
      <c r="H21" s="46"/>
      <c r="I21" s="46"/>
    </row>
    <row r="22" spans="3:11" x14ac:dyDescent="0.2">
      <c r="C22" s="45" t="s">
        <v>41</v>
      </c>
      <c r="D22" s="45"/>
      <c r="E22" s="45"/>
      <c r="F22" s="45"/>
      <c r="G22" s="45"/>
      <c r="H22" s="45"/>
      <c r="I22" s="45"/>
    </row>
    <row r="23" spans="3:11" x14ac:dyDescent="0.2">
      <c r="C23" s="45" t="s">
        <v>40</v>
      </c>
      <c r="D23" s="45"/>
      <c r="E23" s="45"/>
      <c r="F23" s="45"/>
      <c r="G23" s="45"/>
      <c r="H23" s="45"/>
      <c r="I23" s="45"/>
    </row>
    <row r="24" spans="3:11" ht="6" customHeight="1" thickBot="1" x14ac:dyDescent="0.25">
      <c r="C24" s="44"/>
      <c r="D24" s="44"/>
      <c r="E24" s="44"/>
      <c r="F24" s="44"/>
      <c r="G24" s="44"/>
      <c r="H24" s="44"/>
      <c r="I24" s="44"/>
    </row>
    <row r="25" spans="3:11" ht="48" customHeight="1" thickBot="1" x14ac:dyDescent="0.25">
      <c r="C25" s="33" t="s">
        <v>30</v>
      </c>
      <c r="D25" s="36" t="s">
        <v>29</v>
      </c>
      <c r="E25" s="35" t="s">
        <v>28</v>
      </c>
      <c r="F25" s="35" t="s">
        <v>27</v>
      </c>
      <c r="G25" s="35" t="s">
        <v>26</v>
      </c>
      <c r="H25" s="35" t="s">
        <v>25</v>
      </c>
      <c r="I25" s="36" t="s">
        <v>39</v>
      </c>
    </row>
    <row r="26" spans="3:11" ht="13.5" customHeight="1" thickBot="1" x14ac:dyDescent="0.25">
      <c r="C26" s="43" t="s">
        <v>38</v>
      </c>
      <c r="D26" s="37"/>
      <c r="E26" s="37"/>
      <c r="F26" s="37"/>
      <c r="G26" s="37"/>
      <c r="H26" s="37"/>
      <c r="I26" s="42"/>
    </row>
    <row r="27" spans="3:11" ht="13.5" customHeight="1" thickBot="1" x14ac:dyDescent="0.25">
      <c r="C27" s="19" t="s">
        <v>37</v>
      </c>
      <c r="D27" s="23">
        <v>355264.44000000041</v>
      </c>
      <c r="E27" s="24">
        <v>2273559.94</v>
      </c>
      <c r="F27" s="24">
        <v>2260575.2799999998</v>
      </c>
      <c r="G27" s="24">
        <v>2058762.11</v>
      </c>
      <c r="H27" s="24">
        <f>+D27+E27-F27</f>
        <v>368249.10000000056</v>
      </c>
      <c r="I27" s="41" t="s">
        <v>36</v>
      </c>
      <c r="K27" s="40">
        <f>296779.83+13620.46+24057.6+20806.55</f>
        <v>355264.44</v>
      </c>
    </row>
    <row r="28" spans="3:11" ht="13.5" customHeight="1" thickBot="1" x14ac:dyDescent="0.25">
      <c r="C28" s="19" t="s">
        <v>35</v>
      </c>
      <c r="D28" s="23">
        <v>150229.50000000023</v>
      </c>
      <c r="E28" s="21">
        <v>699101.21</v>
      </c>
      <c r="F28" s="21">
        <v>654933.05000000005</v>
      </c>
      <c r="G28" s="24">
        <v>789125.31</v>
      </c>
      <c r="H28" s="24">
        <f>+D28+E28-F28</f>
        <v>194397.66000000015</v>
      </c>
      <c r="I28" s="39"/>
      <c r="K28" s="40">
        <f>122563.6-31387.15+19392.6+27181.68+12478.77</f>
        <v>150229.5</v>
      </c>
    </row>
    <row r="29" spans="3:11" ht="13.5" customHeight="1" thickBot="1" x14ac:dyDescent="0.25">
      <c r="C29" s="19" t="s">
        <v>34</v>
      </c>
      <c r="D29" s="23">
        <v>84256.259999999951</v>
      </c>
      <c r="E29" s="21">
        <v>458991.53</v>
      </c>
      <c r="F29" s="21">
        <v>440766.42</v>
      </c>
      <c r="G29" s="24">
        <v>485455.37</v>
      </c>
      <c r="H29" s="24">
        <f>+D29+E29-F29</f>
        <v>102481.37000000005</v>
      </c>
      <c r="I29" s="39"/>
      <c r="K29" s="1">
        <f>27522.58+60897.51-9854.95+5691.12</f>
        <v>84256.26</v>
      </c>
    </row>
    <row r="30" spans="3:11" ht="13.5" customHeight="1" thickBot="1" x14ac:dyDescent="0.25">
      <c r="C30" s="19" t="s">
        <v>33</v>
      </c>
      <c r="D30" s="23">
        <v>49892.030000000028</v>
      </c>
      <c r="E30" s="21">
        <v>289150.96999999997</v>
      </c>
      <c r="F30" s="21">
        <v>273290.58</v>
      </c>
      <c r="G30" s="24">
        <v>325399.71999999997</v>
      </c>
      <c r="H30" s="24">
        <f>+D30+E30-F30</f>
        <v>65752.419999999984</v>
      </c>
      <c r="I30" s="39"/>
      <c r="K30" s="1">
        <f>9535.48-0.15+23371.94-3434.67+3950.92+19355.66-4443+1555.85</f>
        <v>49892.029999999992</v>
      </c>
    </row>
    <row r="31" spans="3:11" ht="13.5" customHeight="1" thickBot="1" x14ac:dyDescent="0.25">
      <c r="C31" s="19" t="s">
        <v>32</v>
      </c>
      <c r="D31" s="23">
        <v>6247.7300000000178</v>
      </c>
      <c r="E31" s="21">
        <v>43090.29</v>
      </c>
      <c r="F31" s="21">
        <v>45091.31</v>
      </c>
      <c r="G31" s="24"/>
      <c r="H31" s="24">
        <f>+D31+E31-F31</f>
        <v>4246.710000000021</v>
      </c>
      <c r="I31" s="38"/>
      <c r="K31" s="1">
        <f>17.54-15.7+14.6+36.62+1865.27-53.14+4151.44-118.34+417.04-67.6</f>
        <v>6247.7299999999987</v>
      </c>
    </row>
    <row r="32" spans="3:11" ht="13.5" customHeight="1" thickBot="1" x14ac:dyDescent="0.25">
      <c r="C32" s="19" t="s">
        <v>7</v>
      </c>
      <c r="D32" s="18">
        <f>SUM(D27:D31)</f>
        <v>645889.96000000066</v>
      </c>
      <c r="E32" s="18">
        <f>SUM(E27:E31)</f>
        <v>3763893.9399999995</v>
      </c>
      <c r="F32" s="18">
        <f>SUM(F27:F31)</f>
        <v>3674656.64</v>
      </c>
      <c r="G32" s="18">
        <f>SUM(G27:G31)</f>
        <v>3658742.51</v>
      </c>
      <c r="H32" s="18">
        <f>SUM(H27:H31)</f>
        <v>735127.26000000071</v>
      </c>
      <c r="I32" s="19"/>
    </row>
    <row r="33" spans="3:11" ht="13.5" customHeight="1" thickBot="1" x14ac:dyDescent="0.25">
      <c r="C33" s="37" t="s">
        <v>31</v>
      </c>
      <c r="D33" s="37"/>
      <c r="E33" s="37"/>
      <c r="F33" s="37"/>
      <c r="G33" s="37"/>
      <c r="H33" s="37"/>
      <c r="I33" s="37"/>
    </row>
    <row r="34" spans="3:11" ht="58.5" customHeight="1" thickBot="1" x14ac:dyDescent="0.25">
      <c r="C34" s="26" t="s">
        <v>30</v>
      </c>
      <c r="D34" s="36" t="s">
        <v>29</v>
      </c>
      <c r="E34" s="35" t="s">
        <v>28</v>
      </c>
      <c r="F34" s="35" t="s">
        <v>27</v>
      </c>
      <c r="G34" s="35" t="s">
        <v>26</v>
      </c>
      <c r="H34" s="35" t="s">
        <v>25</v>
      </c>
      <c r="I34" s="34" t="s">
        <v>24</v>
      </c>
    </row>
    <row r="35" spans="3:11" ht="23.25" customHeight="1" thickBot="1" x14ac:dyDescent="0.25">
      <c r="C35" s="33" t="s">
        <v>23</v>
      </c>
      <c r="D35" s="32">
        <f>220709.86-6007.65+132.27</f>
        <v>214834.47999999998</v>
      </c>
      <c r="E35" s="22">
        <v>1548188.31</v>
      </c>
      <c r="F35" s="22">
        <v>1553187.26</v>
      </c>
      <c r="G35" s="22">
        <f>+E35</f>
        <v>1548188.31</v>
      </c>
      <c r="H35" s="22">
        <f>+D35+E35-F35</f>
        <v>209835.53000000003</v>
      </c>
      <c r="I35" s="31" t="s">
        <v>22</v>
      </c>
      <c r="J35" s="29">
        <f>212696.57-0.05+30.17+114.15+10.59+105.21-D35</f>
        <v>-1877.8399999999674</v>
      </c>
      <c r="K35" s="29">
        <f>621.42-15.43+214940.14-105.67+2538.39-64.63+272.23-13.31+2530.91+4.1-3.84+40.6-35.06-H35</f>
        <v>10874.320000000007</v>
      </c>
    </row>
    <row r="36" spans="3:11" ht="14.25" customHeight="1" thickBot="1" x14ac:dyDescent="0.25">
      <c r="C36" s="19" t="s">
        <v>21</v>
      </c>
      <c r="D36" s="23">
        <v>41780.900000000081</v>
      </c>
      <c r="E36" s="24">
        <v>312870.98</v>
      </c>
      <c r="F36" s="24">
        <v>312684.03999999998</v>
      </c>
      <c r="G36" s="22">
        <v>323580.14</v>
      </c>
      <c r="H36" s="22">
        <f>+D36+E36-F36</f>
        <v>41967.840000000084</v>
      </c>
      <c r="I36" s="30"/>
      <c r="J36" s="29">
        <f>41847.11-66.21</f>
        <v>41780.9</v>
      </c>
    </row>
    <row r="37" spans="3:11" ht="13.5" customHeight="1" thickBot="1" x14ac:dyDescent="0.25">
      <c r="C37" s="26" t="s">
        <v>20</v>
      </c>
      <c r="D37" s="28">
        <v>10727.099999999933</v>
      </c>
      <c r="E37" s="24">
        <v>78668.649999999994</v>
      </c>
      <c r="F37" s="24">
        <v>80403.94</v>
      </c>
      <c r="G37" s="22">
        <v>7434</v>
      </c>
      <c r="H37" s="22">
        <f>+D37+E37-F37</f>
        <v>8991.8099999999249</v>
      </c>
      <c r="I37" s="27"/>
      <c r="J37" s="1">
        <f>11003.6-276.5</f>
        <v>10727.1</v>
      </c>
    </row>
    <row r="38" spans="3:11" ht="12.75" customHeight="1" thickBot="1" x14ac:dyDescent="0.25">
      <c r="C38" s="19" t="s">
        <v>19</v>
      </c>
      <c r="D38" s="23">
        <v>26936.76999999999</v>
      </c>
      <c r="E38" s="24">
        <v>184419.97</v>
      </c>
      <c r="F38" s="24">
        <v>184745.91</v>
      </c>
      <c r="G38" s="22">
        <f>+E38</f>
        <v>184419.97</v>
      </c>
      <c r="H38" s="22">
        <f>+D38+E38-F38</f>
        <v>26610.829999999987</v>
      </c>
      <c r="I38" s="27" t="s">
        <v>18</v>
      </c>
      <c r="J38" s="1">
        <f>27388.47-451.7</f>
        <v>26936.77</v>
      </c>
    </row>
    <row r="39" spans="3:11" ht="29.25" customHeight="1" thickBot="1" x14ac:dyDescent="0.25">
      <c r="C39" s="19" t="s">
        <v>17</v>
      </c>
      <c r="D39" s="23">
        <v>45761.72000000003</v>
      </c>
      <c r="E39" s="24">
        <v>339169.44</v>
      </c>
      <c r="F39" s="24">
        <v>340106.38</v>
      </c>
      <c r="G39" s="22">
        <v>244551.02</v>
      </c>
      <c r="H39" s="22">
        <f>+D39+E39-F39</f>
        <v>44824.780000000028</v>
      </c>
      <c r="I39" s="20" t="s">
        <v>16</v>
      </c>
      <c r="J39" s="1">
        <f>14944.95+29389.9-0.01</f>
        <v>44334.840000000004</v>
      </c>
      <c r="K39" s="1">
        <f>9500.21+7657.73+28637.52-33.74</f>
        <v>45761.72</v>
      </c>
    </row>
    <row r="40" spans="3:11" ht="29.25" customHeight="1" thickBot="1" x14ac:dyDescent="0.25">
      <c r="C40" s="19" t="s">
        <v>15</v>
      </c>
      <c r="D40" s="23">
        <v>2040.9299999999985</v>
      </c>
      <c r="E40" s="21">
        <v>15514.45</v>
      </c>
      <c r="F40" s="21">
        <v>15614.64</v>
      </c>
      <c r="G40" s="22">
        <f>+E40</f>
        <v>15514.45</v>
      </c>
      <c r="H40" s="22">
        <f>+D40+E40-F40</f>
        <v>1940.739999999998</v>
      </c>
      <c r="I40" s="20" t="s">
        <v>14</v>
      </c>
      <c r="J40" s="1">
        <f>2078.94-38.01</f>
        <v>2040.93</v>
      </c>
    </row>
    <row r="41" spans="3:11" ht="13.5" customHeight="1" thickBot="1" x14ac:dyDescent="0.25">
      <c r="C41" s="26" t="s">
        <v>13</v>
      </c>
      <c r="D41" s="23">
        <v>32775.540000000008</v>
      </c>
      <c r="E41" s="21">
        <v>192324.16</v>
      </c>
      <c r="F41" s="21">
        <v>190600.71</v>
      </c>
      <c r="G41" s="22">
        <f>+E41</f>
        <v>192324.16</v>
      </c>
      <c r="H41" s="22">
        <f>+D41+E41-F41</f>
        <v>34498.99000000002</v>
      </c>
      <c r="I41" s="27"/>
      <c r="J41" s="1">
        <f>32854.33-78.79</f>
        <v>32775.54</v>
      </c>
    </row>
    <row r="42" spans="3:11" ht="13.5" customHeight="1" thickBot="1" x14ac:dyDescent="0.25">
      <c r="C42" s="19" t="s">
        <v>12</v>
      </c>
      <c r="D42" s="25">
        <v>5977.419999999991</v>
      </c>
      <c r="E42" s="21">
        <v>46544.2</v>
      </c>
      <c r="F42" s="21">
        <v>46616.68</v>
      </c>
      <c r="G42" s="22">
        <f>+E42</f>
        <v>46544.2</v>
      </c>
      <c r="H42" s="22">
        <f>+D42+E42-F42</f>
        <v>5904.9399999999878</v>
      </c>
      <c r="I42" s="20" t="s">
        <v>11</v>
      </c>
      <c r="J42" s="1">
        <f>6091.41-113.99</f>
        <v>5977.42</v>
      </c>
    </row>
    <row r="43" spans="3:11" ht="13.5" customHeight="1" thickBot="1" x14ac:dyDescent="0.25">
      <c r="C43" s="19" t="s">
        <v>10</v>
      </c>
      <c r="D43" s="25">
        <f>6007.65-132.27</f>
        <v>5875.3799999999992</v>
      </c>
      <c r="E43" s="21">
        <v>63497.62</v>
      </c>
      <c r="F43" s="21">
        <v>63136.62</v>
      </c>
      <c r="G43" s="22">
        <f>+E43</f>
        <v>63497.62</v>
      </c>
      <c r="H43" s="22">
        <f>+D43+E43-F43</f>
        <v>6236.3799999999974</v>
      </c>
      <c r="I43" s="20"/>
    </row>
    <row r="44" spans="3:11" ht="13.5" customHeight="1" thickBot="1" x14ac:dyDescent="0.25">
      <c r="C44" s="26" t="s">
        <v>9</v>
      </c>
      <c r="D44" s="25">
        <v>13956.589999999997</v>
      </c>
      <c r="E44" s="21">
        <v>73985.62</v>
      </c>
      <c r="F44" s="21">
        <v>72336.83</v>
      </c>
      <c r="G44" s="22">
        <f>+E44</f>
        <v>73985.62</v>
      </c>
      <c r="H44" s="24">
        <f>+D44+E44-F44</f>
        <v>15605.37999999999</v>
      </c>
      <c r="I44" s="20"/>
      <c r="J44" s="1">
        <f>2210.74+1030.78</f>
        <v>3241.5199999999995</v>
      </c>
      <c r="K44" s="1">
        <f>5457.1+8499.49</f>
        <v>13956.59</v>
      </c>
    </row>
    <row r="45" spans="3:11" ht="13.5" hidden="1" customHeight="1" thickBot="1" x14ac:dyDescent="0.25">
      <c r="C45" s="19" t="s">
        <v>8</v>
      </c>
      <c r="D45" s="23">
        <v>0</v>
      </c>
      <c r="E45" s="21"/>
      <c r="F45" s="21"/>
      <c r="G45" s="22"/>
      <c r="H45" s="21">
        <f>+D45+E45-F45</f>
        <v>0</v>
      </c>
      <c r="I45" s="20"/>
    </row>
    <row r="46" spans="3:11" s="16" customFormat="1" ht="13.5" customHeight="1" thickBot="1" x14ac:dyDescent="0.25">
      <c r="C46" s="19" t="s">
        <v>7</v>
      </c>
      <c r="D46" s="18">
        <f>SUM(D35:D45)</f>
        <v>400666.83000000007</v>
      </c>
      <c r="E46" s="18">
        <f>SUM(E35:E45)</f>
        <v>2855183.4000000008</v>
      </c>
      <c r="F46" s="18">
        <f>SUM(F35:F45)</f>
        <v>2859433.0100000002</v>
      </c>
      <c r="G46" s="18">
        <f>SUM(G35:G45)</f>
        <v>2700039.4900000007</v>
      </c>
      <c r="H46" s="18">
        <f>SUM(H35:H45)</f>
        <v>396417.22000000003</v>
      </c>
      <c r="I46" s="17"/>
    </row>
    <row r="47" spans="3:11" ht="13.5" customHeight="1" thickBot="1" x14ac:dyDescent="0.25">
      <c r="C47" s="15" t="s">
        <v>6</v>
      </c>
      <c r="D47" s="15"/>
      <c r="E47" s="15"/>
      <c r="F47" s="15"/>
      <c r="G47" s="15"/>
      <c r="H47" s="15"/>
      <c r="I47" s="15"/>
    </row>
    <row r="48" spans="3:11" ht="44.25" customHeight="1" thickBot="1" x14ac:dyDescent="0.25">
      <c r="C48" s="14" t="s">
        <v>5</v>
      </c>
      <c r="D48" s="13" t="s">
        <v>4</v>
      </c>
      <c r="E48" s="12"/>
      <c r="F48" s="12"/>
      <c r="G48" s="12"/>
      <c r="H48" s="11"/>
      <c r="I48" s="10" t="s">
        <v>3</v>
      </c>
    </row>
    <row r="49" spans="3:8" ht="20.25" customHeight="1" x14ac:dyDescent="0.3">
      <c r="C49" s="9" t="s">
        <v>2</v>
      </c>
      <c r="D49" s="9"/>
      <c r="E49" s="9"/>
      <c r="F49" s="9"/>
      <c r="G49" s="9"/>
      <c r="H49" s="8">
        <f>+H32+H46</f>
        <v>1131544.4800000007</v>
      </c>
    </row>
    <row r="50" spans="3:8" ht="12" customHeight="1" x14ac:dyDescent="0.25">
      <c r="C50" s="7" t="s">
        <v>1</v>
      </c>
      <c r="D50" s="7"/>
      <c r="F50" s="6"/>
      <c r="G50" s="6"/>
      <c r="H50" s="6"/>
    </row>
    <row r="51" spans="3:8" ht="12.75" customHeight="1" x14ac:dyDescent="0.2">
      <c r="C51" s="5" t="s">
        <v>0</v>
      </c>
    </row>
    <row r="52" spans="3:8" x14ac:dyDescent="0.2">
      <c r="C52" s="1"/>
      <c r="D52" s="1"/>
      <c r="E52" s="1"/>
      <c r="F52" s="1"/>
      <c r="G52" s="1"/>
      <c r="H52" s="1"/>
    </row>
    <row r="53" spans="3:8" x14ac:dyDescent="0.2">
      <c r="D53" s="3"/>
      <c r="E53" s="3"/>
      <c r="F53" s="3"/>
      <c r="G53" s="3"/>
      <c r="H53" s="3"/>
    </row>
    <row r="54" spans="3:8" x14ac:dyDescent="0.2">
      <c r="D54" s="4"/>
    </row>
    <row r="55" spans="3:8" x14ac:dyDescent="0.2">
      <c r="H55" s="3"/>
    </row>
  </sheetData>
  <mergeCells count="10">
    <mergeCell ref="D48:H48"/>
    <mergeCell ref="I27:I31"/>
    <mergeCell ref="C26:I26"/>
    <mergeCell ref="C33:I33"/>
    <mergeCell ref="C21:I21"/>
    <mergeCell ref="C22:I22"/>
    <mergeCell ref="C23:I23"/>
    <mergeCell ref="C24:I24"/>
    <mergeCell ref="I35:I36"/>
    <mergeCell ref="C47:I47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0"/>
  <sheetViews>
    <sheetView topLeftCell="A19" zoomScaleNormal="100" zoomScaleSheetLayoutView="120" workbookViewId="0">
      <selection activeCell="I22" sqref="I22"/>
    </sheetView>
  </sheetViews>
  <sheetFormatPr defaultRowHeight="15" x14ac:dyDescent="0.25"/>
  <cols>
    <col min="1" max="1" width="4.5703125" style="54" customWidth="1"/>
    <col min="2" max="2" width="12.42578125" style="54" customWidth="1"/>
    <col min="3" max="3" width="13.28515625" style="54" hidden="1" customWidth="1"/>
    <col min="4" max="4" width="12.140625" style="54" customWidth="1"/>
    <col min="5" max="5" width="13.5703125" style="54" customWidth="1"/>
    <col min="6" max="6" width="13.28515625" style="54" customWidth="1"/>
    <col min="7" max="7" width="14.28515625" style="54" customWidth="1"/>
    <col min="8" max="9" width="15.140625" style="54" customWidth="1"/>
    <col min="10" max="16384" width="9.140625" style="54"/>
  </cols>
  <sheetData>
    <row r="13" spans="1:9" x14ac:dyDescent="0.25">
      <c r="A13" s="61" t="s">
        <v>68</v>
      </c>
      <c r="B13" s="61"/>
      <c r="C13" s="61"/>
      <c r="D13" s="61"/>
      <c r="E13" s="61"/>
      <c r="F13" s="61"/>
      <c r="G13" s="61"/>
      <c r="H13" s="61"/>
      <c r="I13" s="61"/>
    </row>
    <row r="14" spans="1:9" x14ac:dyDescent="0.25">
      <c r="A14" s="61" t="s">
        <v>67</v>
      </c>
      <c r="B14" s="61"/>
      <c r="C14" s="61"/>
      <c r="D14" s="61"/>
      <c r="E14" s="61"/>
      <c r="F14" s="61"/>
      <c r="G14" s="61"/>
      <c r="H14" s="61"/>
      <c r="I14" s="61"/>
    </row>
    <row r="15" spans="1:9" x14ac:dyDescent="0.25">
      <c r="A15" s="61" t="s">
        <v>66</v>
      </c>
      <c r="B15" s="61"/>
      <c r="C15" s="61"/>
      <c r="D15" s="61"/>
      <c r="E15" s="61"/>
      <c r="F15" s="61"/>
      <c r="G15" s="61"/>
      <c r="H15" s="61"/>
      <c r="I15" s="61"/>
    </row>
    <row r="16" spans="1:9" ht="60" x14ac:dyDescent="0.25">
      <c r="A16" s="59" t="s">
        <v>65</v>
      </c>
      <c r="B16" s="59" t="s">
        <v>64</v>
      </c>
      <c r="C16" s="59" t="s">
        <v>63</v>
      </c>
      <c r="D16" s="59" t="s">
        <v>62</v>
      </c>
      <c r="E16" s="59" t="s">
        <v>61</v>
      </c>
      <c r="F16" s="60" t="s">
        <v>60</v>
      </c>
      <c r="G16" s="60" t="s">
        <v>59</v>
      </c>
      <c r="H16" s="59" t="s">
        <v>58</v>
      </c>
      <c r="I16" s="59" t="s">
        <v>57</v>
      </c>
    </row>
    <row r="17" spans="1:9" x14ac:dyDescent="0.25">
      <c r="A17" s="58" t="s">
        <v>56</v>
      </c>
      <c r="B17" s="57">
        <v>416.04037999999997</v>
      </c>
      <c r="C17" s="57"/>
      <c r="D17" s="57">
        <v>312.87097999999997</v>
      </c>
      <c r="E17" s="57">
        <v>312.68403999999998</v>
      </c>
      <c r="F17" s="57">
        <v>9.3949999999999996</v>
      </c>
      <c r="G17" s="57">
        <v>323.58013999999997</v>
      </c>
      <c r="H17" s="57">
        <v>41.967840000000002</v>
      </c>
      <c r="I17" s="57">
        <f>B17+D17+F17-G17</f>
        <v>414.72621999999996</v>
      </c>
    </row>
    <row r="19" spans="1:9" x14ac:dyDescent="0.25">
      <c r="A19" s="54" t="s">
        <v>55</v>
      </c>
    </row>
    <row r="20" spans="1:9" x14ac:dyDescent="0.25">
      <c r="A20" s="55" t="s">
        <v>54</v>
      </c>
    </row>
    <row r="21" spans="1:9" x14ac:dyDescent="0.25">
      <c r="A21" s="55" t="s">
        <v>53</v>
      </c>
    </row>
    <row r="22" spans="1:9" x14ac:dyDescent="0.25">
      <c r="A22" s="55" t="s">
        <v>52</v>
      </c>
    </row>
    <row r="23" spans="1:9" x14ac:dyDescent="0.25">
      <c r="A23" s="55" t="s">
        <v>51</v>
      </c>
    </row>
    <row r="24" spans="1:9" x14ac:dyDescent="0.25">
      <c r="A24" s="55" t="s">
        <v>50</v>
      </c>
      <c r="D24" s="56"/>
      <c r="E24" s="56"/>
      <c r="F24" s="56"/>
    </row>
    <row r="25" spans="1:9" x14ac:dyDescent="0.25">
      <c r="A25" s="55" t="s">
        <v>49</v>
      </c>
    </row>
    <row r="26" spans="1:9" x14ac:dyDescent="0.25">
      <c r="A26" s="55" t="s">
        <v>48</v>
      </c>
    </row>
    <row r="27" spans="1:9" x14ac:dyDescent="0.25">
      <c r="A27" s="55" t="s">
        <v>47</v>
      </c>
    </row>
    <row r="28" spans="1:9" x14ac:dyDescent="0.25">
      <c r="A28" s="55" t="s">
        <v>46</v>
      </c>
    </row>
    <row r="29" spans="1:9" x14ac:dyDescent="0.25">
      <c r="A29" s="55" t="s">
        <v>45</v>
      </c>
    </row>
    <row r="30" spans="1:9" x14ac:dyDescent="0.25">
      <c r="A30" s="54" t="s">
        <v>44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Молодцова16</vt:lpstr>
      <vt:lpstr>Молодцова 16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2018-04-02T10:38:15Z</dcterms:created>
  <dcterms:modified xsi:type="dcterms:W3CDTF">2018-04-02T10:38:39Z</dcterms:modified>
</cp:coreProperties>
</file>