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Школьная2 3" sheetId="2" r:id="rId1"/>
    <sheet name="Школьная 2 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K28" i="2"/>
  <c r="H29" i="2"/>
  <c r="K29" i="2"/>
  <c r="H30" i="2"/>
  <c r="K30" i="2"/>
  <c r="H31" i="2"/>
  <c r="K31" i="2"/>
  <c r="H32" i="2"/>
  <c r="K32" i="2"/>
  <c r="D33" i="2"/>
  <c r="E33" i="2"/>
  <c r="F33" i="2"/>
  <c r="G33" i="2"/>
  <c r="H33" i="2"/>
  <c r="G36" i="2"/>
  <c r="G47" i="2" s="1"/>
  <c r="H36" i="2"/>
  <c r="H37" i="2"/>
  <c r="H38" i="2"/>
  <c r="E39" i="2"/>
  <c r="H39" i="2" s="1"/>
  <c r="H47" i="2" s="1"/>
  <c r="H51" i="2" s="1"/>
  <c r="F39" i="2"/>
  <c r="G39" i="2"/>
  <c r="J39" i="2"/>
  <c r="K39" i="2"/>
  <c r="H40" i="2"/>
  <c r="J40" i="2"/>
  <c r="K40" i="2"/>
  <c r="H41" i="2"/>
  <c r="G42" i="2"/>
  <c r="H42" i="2"/>
  <c r="G43" i="2"/>
  <c r="H43" i="2"/>
  <c r="G44" i="2"/>
  <c r="H44" i="2"/>
  <c r="K44" i="2"/>
  <c r="G45" i="2"/>
  <c r="H45" i="2"/>
  <c r="H46" i="2"/>
  <c r="D47" i="2"/>
  <c r="F47" i="2"/>
  <c r="I17" i="1"/>
  <c r="E47" i="2" l="1"/>
</calcChain>
</file>

<file path=xl/sharedStrings.xml><?xml version="1.0" encoding="utf-8"?>
<sst xmlns="http://schemas.openxmlformats.org/spreadsheetml/2006/main" count="76" uniqueCount="68">
  <si>
    <t>восстановление желобов и водосточных воронок - 20.69 т.р.</t>
  </si>
  <si>
    <t>замена КТПР в ТП - 4.36 т.р.</t>
  </si>
  <si>
    <t xml:space="preserve">прочее -1.19 т.р. </t>
  </si>
  <si>
    <t>ремонт желобов на крыше - 5.32 т.р.</t>
  </si>
  <si>
    <t>ГВС - промывка - 0.46 т.р.</t>
  </si>
  <si>
    <t>смена крана запорного на стоке ХВС - 3.72 т.р.</t>
  </si>
  <si>
    <t>смена соединений на трубопроводе ЦО - 0.19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</si>
  <si>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</t>
    </r>
    <r>
      <rPr>
        <b/>
        <sz val="11"/>
        <color indexed="8"/>
        <rFont val="Calibri"/>
        <family val="2"/>
        <charset val="204"/>
      </rPr>
      <t xml:space="preserve">5,93 </t>
    </r>
    <r>
      <rPr>
        <b/>
        <sz val="11"/>
        <color indexed="8"/>
        <rFont val="Calibri"/>
        <family val="2"/>
        <charset val="204"/>
      </rPr>
      <t>т</t>
    </r>
    <r>
      <rPr>
        <sz val="11"/>
        <color theme="1"/>
        <rFont val="Calibri"/>
        <family val="2"/>
        <charset val="204"/>
        <scheme val="minor"/>
      </rPr>
      <t>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</si>
  <si>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</si>
  <si>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</si>
  <si>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</si>
  <si>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</si>
  <si>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</si>
  <si>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</si>
  <si>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</si>
  <si>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</si>
  <si>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</si>
  <si>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</si>
  <si>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2/3 по ул. Школьная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</si>
  <si>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</si>
  <si>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</si>
  <si>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</si>
  <si>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</si>
  <si>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</si>
  <si>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ТСЖ "Родник-2004"</t>
  </si>
  <si>
    <t xml:space="preserve">Поступило от ТСЖ "Родник-2004" 30303.72 руб. </t>
  </si>
  <si>
    <t>ЦИТ "Домашние сети", 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</si>
  <si>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</si>
  <si>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</si>
  <si>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</si>
  <si>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</si>
  <si>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>Агентское вознаграждение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</si>
  <si>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</si>
  <si>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</si>
  <si>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</si>
  <si>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</si>
  <si>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</si>
  <si>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</si>
  <si>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ООО"Экотранс"</t>
  </si>
  <si>
    <t>Аренда контейнера</t>
  </si>
  <si>
    <t xml:space="preserve"> ООО УК "Житель", ООО "Леноблстрой"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</si>
  <si>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</si>
  <si>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</si>
  <si>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</si>
  <si>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</si>
  <si>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</si>
  <si>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Н/2011-106 от 01.10.2011г.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</si>
  <si>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</si>
  <si>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</si>
  <si>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</si>
  <si>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</si>
  <si>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</si>
  <si>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</si>
  <si>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</si>
  <si>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</si>
  <si>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</si>
  <si>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</si>
  <si>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</si>
  <si>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</si>
  <si>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</si>
  <si>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</si>
  <si>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</si>
  <si>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</si>
  <si>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</si>
  <si>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2/3  по ул. Школьная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</si>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</sst>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9" fillId="0" borderId="2" xfId="1" applyFont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0" xfId="1" applyFont="1" applyFill="1"/>
    <xf numFmtId="0" fontId="10" fillId="0" borderId="2" xfId="1" applyFont="1" applyFill="1" applyBorder="1" applyAlignment="1">
      <alignment horizontal="center" vertical="top" wrapText="1"/>
    </xf>
    <xf numFmtId="4" fontId="10" fillId="0" borderId="2" xfId="1" applyNumberFormat="1" applyFont="1" applyFill="1" applyBorder="1" applyAlignment="1">
      <alignment vertical="top" wrapText="1"/>
    </xf>
    <xf numFmtId="0" fontId="10" fillId="0" borderId="8" xfId="1" applyFont="1" applyFill="1" applyBorder="1" applyAlignment="1">
      <alignment horizontal="center" vertical="top" wrapText="1"/>
    </xf>
    <xf numFmtId="0" fontId="3" fillId="2" borderId="0" xfId="1" applyFill="1"/>
    <xf numFmtId="0" fontId="9" fillId="2" borderId="2" xfId="1" applyFont="1" applyFill="1" applyBorder="1" applyAlignment="1">
      <alignment horizontal="center" vertical="top" wrapText="1"/>
    </xf>
    <xf numFmtId="4" fontId="11" fillId="2" borderId="2" xfId="1" applyNumberFormat="1" applyFont="1" applyFill="1" applyBorder="1" applyAlignment="1">
      <alignment vertical="top" wrapText="1"/>
    </xf>
    <xf numFmtId="4" fontId="4" fillId="2" borderId="2" xfId="1" applyNumberFormat="1" applyFont="1" applyFill="1" applyBorder="1" applyAlignment="1">
      <alignment vertical="top" wrapText="1"/>
    </xf>
    <xf numFmtId="4" fontId="4" fillId="2" borderId="2" xfId="1" applyNumberFormat="1" applyFont="1" applyFill="1" applyBorder="1" applyAlignment="1">
      <alignment horizontal="right" vertical="top" wrapText="1"/>
    </xf>
    <xf numFmtId="0" fontId="10" fillId="2" borderId="8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4" fontId="11" fillId="0" borderId="3" xfId="1" applyNumberFormat="1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right" vertical="top" wrapText="1"/>
    </xf>
    <xf numFmtId="0" fontId="3" fillId="3" borderId="0" xfId="1" applyFill="1"/>
    <xf numFmtId="0" fontId="9" fillId="3" borderId="2" xfId="1" applyFont="1" applyFill="1" applyBorder="1" applyAlignment="1">
      <alignment horizontal="center" vertical="top" wrapText="1"/>
    </xf>
    <xf numFmtId="4" fontId="11" fillId="3" borderId="3" xfId="1" applyNumberFormat="1" applyFont="1" applyFill="1" applyBorder="1" applyAlignment="1">
      <alignment vertical="top" wrapText="1"/>
    </xf>
    <xf numFmtId="4" fontId="4" fillId="3" borderId="2" xfId="1" applyNumberFormat="1" applyFont="1" applyFill="1" applyBorder="1" applyAlignment="1">
      <alignment vertical="top" wrapText="1"/>
    </xf>
    <xf numFmtId="4" fontId="4" fillId="3" borderId="2" xfId="1" applyNumberFormat="1" applyFont="1" applyFill="1" applyBorder="1" applyAlignment="1">
      <alignment horizontal="right" vertical="top" wrapText="1"/>
    </xf>
    <xf numFmtId="0" fontId="12" fillId="0" borderId="8" xfId="1" applyFont="1" applyFill="1" applyBorder="1" applyAlignment="1">
      <alignment horizontal="center" vertical="top" wrapText="1"/>
    </xf>
    <xf numFmtId="0" fontId="3" fillId="4" borderId="0" xfId="1" applyFill="1"/>
    <xf numFmtId="0" fontId="4" fillId="4" borderId="2" xfId="1" applyFont="1" applyFill="1" applyBorder="1" applyAlignment="1">
      <alignment horizontal="center" vertical="top" wrapText="1"/>
    </xf>
    <xf numFmtId="4" fontId="11" fillId="4" borderId="3" xfId="1" applyNumberFormat="1" applyFont="1" applyFill="1" applyBorder="1" applyAlignment="1">
      <alignment vertical="top" wrapText="1"/>
    </xf>
    <xf numFmtId="4" fontId="11" fillId="4" borderId="2" xfId="1" applyNumberFormat="1" applyFont="1" applyFill="1" applyBorder="1" applyAlignment="1">
      <alignment vertical="top" wrapText="1"/>
    </xf>
    <xf numFmtId="4" fontId="4" fillId="4" borderId="2" xfId="1" applyNumberFormat="1" applyFont="1" applyFill="1" applyBorder="1" applyAlignment="1">
      <alignment horizontal="right" vertical="top" wrapText="1"/>
    </xf>
    <xf numFmtId="0" fontId="10" fillId="4" borderId="8" xfId="1" applyFont="1" applyFill="1" applyBorder="1" applyAlignment="1">
      <alignment horizontal="center" vertical="top" wrapText="1"/>
    </xf>
    <xf numFmtId="4" fontId="11" fillId="0" borderId="2" xfId="1" applyNumberFormat="1" applyFont="1" applyFill="1" applyBorder="1" applyAlignment="1">
      <alignment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0" fontId="13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center" wrapText="1"/>
    </xf>
    <xf numFmtId="4" fontId="11" fillId="0" borderId="10" xfId="1" applyNumberFormat="1" applyFont="1" applyFill="1" applyBorder="1" applyAlignment="1">
      <alignment vertical="top" wrapText="1"/>
    </xf>
    <xf numFmtId="0" fontId="4" fillId="0" borderId="11" xfId="1" applyFont="1" applyFill="1" applyBorder="1" applyAlignment="1">
      <alignment horizontal="center" vertical="center" wrapText="1"/>
    </xf>
    <xf numFmtId="2" fontId="3" fillId="0" borderId="0" xfId="1" applyNumberFormat="1" applyFill="1"/>
    <xf numFmtId="0" fontId="4" fillId="0" borderId="9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10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7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14" zoomScaleNormal="100" workbookViewId="0">
      <selection activeCell="I26" sqref="I26"/>
    </sheetView>
  </sheetViews>
  <sheetFormatPr defaultRowHeight="12.75" x14ac:dyDescent="0.2"/>
  <cols>
    <col min="1" max="1" width="3.42578125" style="6" hidden="1" customWidth="1"/>
    <col min="2" max="2" width="9.140625" style="6" hidden="1" customWidth="1"/>
    <col min="3" max="3" width="28" style="7" customWidth="1"/>
    <col min="4" max="4" width="12.7109375" style="7" customWidth="1"/>
    <col min="5" max="5" width="11.85546875" style="7" customWidth="1"/>
    <col min="6" max="6" width="13.28515625" style="7" customWidth="1"/>
    <col min="7" max="7" width="11.85546875" style="7" customWidth="1"/>
    <col min="8" max="8" width="13.28515625" style="7" customWidth="1"/>
    <col min="9" max="9" width="23.5703125" style="7" customWidth="1"/>
    <col min="10" max="10" width="10.140625" style="6" hidden="1" customWidth="1"/>
    <col min="11" max="11" width="0" style="6" hidden="1" customWidth="1"/>
    <col min="12" max="16384" width="9.140625" style="6"/>
  </cols>
  <sheetData>
    <row r="1" spans="3:9" ht="12.75" hidden="1" customHeight="1" x14ac:dyDescent="0.2">
      <c r="C1" s="73"/>
      <c r="D1" s="73"/>
      <c r="E1" s="73"/>
      <c r="F1" s="73"/>
      <c r="G1" s="73"/>
      <c r="H1" s="73"/>
      <c r="I1" s="73"/>
    </row>
    <row r="2" spans="3:9" ht="13.5" hidden="1" customHeight="1" thickBot="1" x14ac:dyDescent="0.25">
      <c r="C2" s="73"/>
      <c r="D2" s="73"/>
      <c r="E2" s="73" t="s">
        <v>67</v>
      </c>
      <c r="F2" s="73"/>
      <c r="G2" s="73"/>
      <c r="H2" s="73"/>
      <c r="I2" s="73"/>
    </row>
    <row r="3" spans="3:9" ht="13.5" hidden="1" customHeight="1" thickBot="1" x14ac:dyDescent="0.25">
      <c r="C3" s="72"/>
      <c r="D3" s="71"/>
      <c r="E3" s="70"/>
      <c r="F3" s="70"/>
      <c r="G3" s="70"/>
      <c r="H3" s="70"/>
      <c r="I3" s="69"/>
    </row>
    <row r="4" spans="3:9" ht="12.75" hidden="1" customHeight="1" x14ac:dyDescent="0.2">
      <c r="C4" s="68"/>
      <c r="D4" s="68"/>
      <c r="E4" s="67"/>
      <c r="F4" s="67"/>
      <c r="G4" s="67"/>
      <c r="H4" s="67"/>
      <c r="I4" s="67"/>
    </row>
    <row r="5" spans="3:9" ht="12.75" customHeight="1" x14ac:dyDescent="0.2">
      <c r="C5" s="68"/>
      <c r="D5" s="68"/>
      <c r="E5" s="67"/>
      <c r="F5" s="67"/>
      <c r="G5" s="67"/>
      <c r="H5" s="67"/>
      <c r="I5" s="67"/>
    </row>
    <row r="6" spans="3:9" ht="12.75" customHeight="1" x14ac:dyDescent="0.2">
      <c r="C6" s="68"/>
      <c r="D6" s="68"/>
      <c r="E6" s="67"/>
      <c r="F6" s="67"/>
      <c r="G6" s="67"/>
      <c r="H6" s="67"/>
      <c r="I6" s="67"/>
    </row>
    <row r="7" spans="3:9" ht="12.75" customHeight="1" x14ac:dyDescent="0.2">
      <c r="C7" s="68"/>
      <c r="D7" s="68"/>
      <c r="E7" s="67"/>
      <c r="F7" s="67"/>
      <c r="G7" s="67"/>
      <c r="H7" s="67"/>
      <c r="I7" s="67"/>
    </row>
    <row r="8" spans="3:9" ht="12.75" customHeight="1" x14ac:dyDescent="0.2">
      <c r="C8" s="68"/>
      <c r="D8" s="68"/>
      <c r="E8" s="67"/>
      <c r="F8" s="67"/>
      <c r="G8" s="67"/>
      <c r="H8" s="67"/>
      <c r="I8" s="67"/>
    </row>
    <row r="9" spans="3:9" ht="12.75" customHeight="1" x14ac:dyDescent="0.2">
      <c r="C9" s="68"/>
      <c r="D9" s="68"/>
      <c r="E9" s="67"/>
      <c r="F9" s="67"/>
      <c r="G9" s="67"/>
      <c r="H9" s="67"/>
      <c r="I9" s="67"/>
    </row>
    <row r="10" spans="3:9" ht="12.75" customHeight="1" x14ac:dyDescent="0.2">
      <c r="C10" s="68"/>
      <c r="D10" s="68"/>
      <c r="E10" s="67"/>
      <c r="F10" s="67"/>
      <c r="G10" s="67"/>
      <c r="H10" s="67"/>
      <c r="I10" s="67"/>
    </row>
    <row r="11" spans="3:9" ht="12.75" customHeight="1" x14ac:dyDescent="0.2">
      <c r="C11" s="68"/>
      <c r="D11" s="68"/>
      <c r="E11" s="67"/>
      <c r="F11" s="67"/>
      <c r="G11" s="67"/>
      <c r="H11" s="67"/>
      <c r="I11" s="67"/>
    </row>
    <row r="12" spans="3:9" ht="12.75" customHeight="1" x14ac:dyDescent="0.2">
      <c r="C12" s="68"/>
      <c r="D12" s="68"/>
      <c r="E12" s="67"/>
      <c r="F12" s="67"/>
      <c r="G12" s="67"/>
      <c r="H12" s="67"/>
      <c r="I12" s="67"/>
    </row>
    <row r="13" spans="3:9" ht="12.75" customHeight="1" x14ac:dyDescent="0.2">
      <c r="C13" s="68"/>
      <c r="D13" s="68"/>
      <c r="E13" s="67"/>
      <c r="F13" s="67"/>
      <c r="G13" s="67"/>
      <c r="H13" s="67"/>
      <c r="I13" s="67"/>
    </row>
    <row r="14" spans="3:9" ht="12.75" customHeight="1" x14ac:dyDescent="0.2">
      <c r="C14" s="68"/>
      <c r="D14" s="68"/>
      <c r="E14" s="67"/>
      <c r="F14" s="67"/>
      <c r="G14" s="67"/>
      <c r="H14" s="67"/>
      <c r="I14" s="67"/>
    </row>
    <row r="15" spans="3:9" ht="12.75" customHeight="1" x14ac:dyDescent="0.2">
      <c r="C15" s="68"/>
      <c r="D15" s="68"/>
      <c r="E15" s="67"/>
      <c r="F15" s="67"/>
      <c r="G15" s="67"/>
      <c r="H15" s="67"/>
      <c r="I15" s="67"/>
    </row>
    <row r="16" spans="3:9" ht="12.75" customHeight="1" x14ac:dyDescent="0.2">
      <c r="C16" s="68"/>
      <c r="D16" s="68"/>
      <c r="E16" s="67"/>
      <c r="F16" s="67"/>
      <c r="G16" s="67"/>
      <c r="H16" s="67"/>
      <c r="I16" s="67"/>
    </row>
    <row r="17" spans="3:11" ht="12.75" customHeight="1" x14ac:dyDescent="0.2">
      <c r="C17" s="68"/>
      <c r="D17" s="68"/>
      <c r="E17" s="67"/>
      <c r="F17" s="67"/>
      <c r="G17" s="67"/>
      <c r="H17" s="67"/>
      <c r="I17" s="67"/>
    </row>
    <row r="18" spans="3:11" ht="12.75" customHeight="1" x14ac:dyDescent="0.2">
      <c r="C18" s="68"/>
      <c r="D18" s="68"/>
      <c r="E18" s="67"/>
      <c r="F18" s="67"/>
      <c r="G18" s="67"/>
      <c r="H18" s="67"/>
      <c r="I18" s="67"/>
    </row>
    <row r="19" spans="3:11" ht="12.75" customHeight="1" x14ac:dyDescent="0.2">
      <c r="C19" s="68"/>
      <c r="D19" s="68"/>
      <c r="E19" s="67"/>
      <c r="F19" s="67"/>
      <c r="G19" s="67"/>
      <c r="H19" s="67"/>
      <c r="I19" s="67"/>
    </row>
    <row r="20" spans="3:11" ht="12.75" customHeight="1" x14ac:dyDescent="0.2">
      <c r="C20" s="68"/>
      <c r="D20" s="68"/>
      <c r="E20" s="67"/>
      <c r="F20" s="67"/>
      <c r="G20" s="67"/>
      <c r="H20" s="67"/>
      <c r="I20" s="67"/>
    </row>
    <row r="21" spans="3:11" ht="12.75" customHeight="1" x14ac:dyDescent="0.2">
      <c r="C21" s="68"/>
      <c r="D21" s="68"/>
      <c r="E21" s="67"/>
      <c r="F21" s="67"/>
      <c r="G21" s="67"/>
      <c r="H21" s="67"/>
      <c r="I21" s="67"/>
    </row>
    <row r="22" spans="3:11" ht="14.25" x14ac:dyDescent="0.2">
      <c r="C22" s="66" t="s">
        <v>66</v>
      </c>
      <c r="D22" s="66"/>
      <c r="E22" s="66"/>
      <c r="F22" s="66"/>
      <c r="G22" s="66"/>
      <c r="H22" s="66"/>
      <c r="I22" s="66"/>
    </row>
    <row r="23" spans="3:11" x14ac:dyDescent="0.2">
      <c r="C23" s="65" t="s">
        <v>65</v>
      </c>
      <c r="D23" s="65"/>
      <c r="E23" s="65"/>
      <c r="F23" s="65"/>
      <c r="G23" s="65"/>
      <c r="H23" s="65"/>
      <c r="I23" s="65"/>
    </row>
    <row r="24" spans="3:11" x14ac:dyDescent="0.2">
      <c r="C24" s="65" t="s">
        <v>64</v>
      </c>
      <c r="D24" s="65"/>
      <c r="E24" s="65"/>
      <c r="F24" s="65"/>
      <c r="G24" s="65"/>
      <c r="H24" s="65"/>
      <c r="I24" s="65"/>
    </row>
    <row r="25" spans="3:11" ht="6" customHeight="1" thickBot="1" x14ac:dyDescent="0.25">
      <c r="C25" s="64"/>
      <c r="D25" s="64"/>
      <c r="E25" s="64"/>
      <c r="F25" s="64"/>
      <c r="G25" s="64"/>
      <c r="H25" s="64"/>
      <c r="I25" s="64"/>
    </row>
    <row r="26" spans="3:11" ht="55.5" customHeight="1" thickBot="1" x14ac:dyDescent="0.25">
      <c r="C26" s="52" t="s">
        <v>54</v>
      </c>
      <c r="D26" s="55" t="s">
        <v>53</v>
      </c>
      <c r="E26" s="54" t="s">
        <v>52</v>
      </c>
      <c r="F26" s="54" t="s">
        <v>51</v>
      </c>
      <c r="G26" s="54" t="s">
        <v>50</v>
      </c>
      <c r="H26" s="54" t="s">
        <v>49</v>
      </c>
      <c r="I26" s="55" t="s">
        <v>63</v>
      </c>
    </row>
    <row r="27" spans="3:11" ht="13.5" customHeight="1" thickBot="1" x14ac:dyDescent="0.25">
      <c r="C27" s="63" t="s">
        <v>62</v>
      </c>
      <c r="D27" s="56"/>
      <c r="E27" s="56"/>
      <c r="F27" s="56"/>
      <c r="G27" s="56"/>
      <c r="H27" s="56"/>
      <c r="I27" s="62"/>
    </row>
    <row r="28" spans="3:11" ht="13.5" customHeight="1" thickBot="1" x14ac:dyDescent="0.25">
      <c r="C28" s="23" t="s">
        <v>61</v>
      </c>
      <c r="D28" s="33">
        <v>48846.98000000004</v>
      </c>
      <c r="E28" s="46">
        <v>398854</v>
      </c>
      <c r="F28" s="46">
        <v>382817.13</v>
      </c>
      <c r="G28" s="46">
        <v>359207.5</v>
      </c>
      <c r="H28" s="58">
        <f>+D28+E28-F28</f>
        <v>64883.850000000035</v>
      </c>
      <c r="I28" s="61" t="s">
        <v>60</v>
      </c>
      <c r="K28" s="6">
        <f>48748.09+65.48+33.41</f>
        <v>48846.98</v>
      </c>
    </row>
    <row r="29" spans="3:11" ht="13.5" customHeight="1" thickBot="1" x14ac:dyDescent="0.25">
      <c r="C29" s="23" t="s">
        <v>59</v>
      </c>
      <c r="D29" s="33">
        <v>13688.599999999991</v>
      </c>
      <c r="E29" s="32">
        <v>134943.28</v>
      </c>
      <c r="F29" s="32">
        <v>120368.04</v>
      </c>
      <c r="G29" s="46">
        <v>154529.74</v>
      </c>
      <c r="H29" s="58">
        <f>+D29+E29-F29</f>
        <v>28263.840000000011</v>
      </c>
      <c r="I29" s="59"/>
      <c r="K29" s="60">
        <f>16.54+45.55+17233.82-3607.31</f>
        <v>13688.6</v>
      </c>
    </row>
    <row r="30" spans="3:11" ht="13.5" customHeight="1" thickBot="1" x14ac:dyDescent="0.25">
      <c r="C30" s="23" t="s">
        <v>58</v>
      </c>
      <c r="D30" s="33">
        <v>11532.699999999997</v>
      </c>
      <c r="E30" s="32">
        <v>113648.41</v>
      </c>
      <c r="F30" s="32">
        <v>106578.22</v>
      </c>
      <c r="G30" s="46">
        <v>109754.59</v>
      </c>
      <c r="H30" s="58">
        <f>+D30+E30-F30</f>
        <v>18602.89</v>
      </c>
      <c r="I30" s="59"/>
      <c r="K30" s="60">
        <f>11723.41-216.81+26.1</f>
        <v>11532.7</v>
      </c>
    </row>
    <row r="31" spans="3:11" ht="13.5" customHeight="1" thickBot="1" x14ac:dyDescent="0.25">
      <c r="C31" s="23" t="s">
        <v>57</v>
      </c>
      <c r="D31" s="33">
        <v>6314.0099999999875</v>
      </c>
      <c r="E31" s="32">
        <v>65825.55</v>
      </c>
      <c r="F31" s="32">
        <v>60401.88</v>
      </c>
      <c r="G31" s="46">
        <v>69771.45</v>
      </c>
      <c r="H31" s="58">
        <f>+D31+E31-F31</f>
        <v>11737.68</v>
      </c>
      <c r="I31" s="59"/>
      <c r="K31" s="6">
        <f>9.59+4181.84-76.1+2.22+2556.47-360.01</f>
        <v>6314.01</v>
      </c>
    </row>
    <row r="32" spans="3:11" ht="13.5" customHeight="1" thickBot="1" x14ac:dyDescent="0.25">
      <c r="C32" s="23" t="s">
        <v>56</v>
      </c>
      <c r="D32" s="33">
        <v>-1000.9499999999944</v>
      </c>
      <c r="E32" s="32">
        <v>12327.28</v>
      </c>
      <c r="F32" s="32">
        <v>11812.01</v>
      </c>
      <c r="G32" s="46"/>
      <c r="H32" s="58">
        <f>+D32+E32-F32</f>
        <v>-485.67999999999483</v>
      </c>
      <c r="I32" s="57"/>
      <c r="K32" s="6">
        <f>3.55+486.73-1645.94+168.41+0.38+0.14-8.24+0.08-6.06</f>
        <v>-1000.95</v>
      </c>
    </row>
    <row r="33" spans="3:11" ht="13.5" customHeight="1" thickBot="1" x14ac:dyDescent="0.25">
      <c r="C33" s="23" t="s">
        <v>30</v>
      </c>
      <c r="D33" s="22">
        <f>SUM(D28:D32)</f>
        <v>79381.340000000011</v>
      </c>
      <c r="E33" s="22">
        <f>SUM(E28:E32)</f>
        <v>725598.52000000014</v>
      </c>
      <c r="F33" s="22">
        <f>SUM(F28:F32)</f>
        <v>681977.28</v>
      </c>
      <c r="G33" s="22">
        <f>SUM(G28:G32)</f>
        <v>693263.27999999991</v>
      </c>
      <c r="H33" s="22">
        <f>SUM(H28:H32)</f>
        <v>123002.58000000005</v>
      </c>
      <c r="I33" s="23"/>
    </row>
    <row r="34" spans="3:11" ht="13.5" customHeight="1" thickBot="1" x14ac:dyDescent="0.25">
      <c r="C34" s="56" t="s">
        <v>55</v>
      </c>
      <c r="D34" s="56"/>
      <c r="E34" s="56"/>
      <c r="F34" s="56"/>
      <c r="G34" s="56"/>
      <c r="H34" s="56"/>
      <c r="I34" s="56"/>
    </row>
    <row r="35" spans="3:11" ht="60" customHeight="1" thickBot="1" x14ac:dyDescent="0.25">
      <c r="C35" s="39" t="s">
        <v>54</v>
      </c>
      <c r="D35" s="55" t="s">
        <v>53</v>
      </c>
      <c r="E35" s="54" t="s">
        <v>52</v>
      </c>
      <c r="F35" s="54" t="s">
        <v>51</v>
      </c>
      <c r="G35" s="54" t="s">
        <v>50</v>
      </c>
      <c r="H35" s="54" t="s">
        <v>49</v>
      </c>
      <c r="I35" s="53" t="s">
        <v>48</v>
      </c>
    </row>
    <row r="36" spans="3:11" ht="25.5" customHeight="1" thickBot="1" x14ac:dyDescent="0.25">
      <c r="C36" s="52" t="s">
        <v>47</v>
      </c>
      <c r="D36" s="51">
        <v>21919.959999999992</v>
      </c>
      <c r="E36" s="31">
        <v>239323.56</v>
      </c>
      <c r="F36" s="31">
        <v>231066.84</v>
      </c>
      <c r="G36" s="31">
        <f>+E36</f>
        <v>239323.56</v>
      </c>
      <c r="H36" s="31">
        <f>+D36+E36-F36</f>
        <v>30176.679999999993</v>
      </c>
      <c r="I36" s="50" t="s">
        <v>46</v>
      </c>
    </row>
    <row r="37" spans="3:11" ht="14.25" customHeight="1" thickBot="1" x14ac:dyDescent="0.25">
      <c r="C37" s="23" t="s">
        <v>45</v>
      </c>
      <c r="D37" s="33">
        <v>4256.2899999999936</v>
      </c>
      <c r="E37" s="46">
        <v>46470.48</v>
      </c>
      <c r="F37" s="46">
        <v>45485.79</v>
      </c>
      <c r="G37" s="31">
        <v>35926.089999999997</v>
      </c>
      <c r="H37" s="31">
        <f>+D37+E37-F37</f>
        <v>5240.9799999999959</v>
      </c>
      <c r="I37" s="49"/>
      <c r="J37" s="48"/>
    </row>
    <row r="38" spans="3:11" ht="13.5" customHeight="1" thickBot="1" x14ac:dyDescent="0.25">
      <c r="C38" s="39" t="s">
        <v>44</v>
      </c>
      <c r="D38" s="47">
        <v>23.380000000024665</v>
      </c>
      <c r="E38" s="46"/>
      <c r="F38" s="46">
        <v>22.79</v>
      </c>
      <c r="G38" s="31"/>
      <c r="H38" s="31">
        <f>+D38+E38-F38</f>
        <v>0.59000000002466635</v>
      </c>
      <c r="I38" s="21"/>
    </row>
    <row r="39" spans="3:11" ht="12.75" customHeight="1" thickBot="1" x14ac:dyDescent="0.25">
      <c r="C39" s="23" t="s">
        <v>43</v>
      </c>
      <c r="D39" s="47">
        <v>23896.580000000016</v>
      </c>
      <c r="E39" s="46">
        <f>130635.43-163.38+32378.09-149.31+52445.92</f>
        <v>215146.75</v>
      </c>
      <c r="F39" s="46">
        <f>53414.07+31107.45+131838.94</f>
        <v>216360.46000000002</v>
      </c>
      <c r="G39" s="31">
        <f>+E39</f>
        <v>215146.75</v>
      </c>
      <c r="H39" s="31">
        <f>+D39+E39-F39</f>
        <v>22682.869999999995</v>
      </c>
      <c r="I39" s="13" t="s">
        <v>42</v>
      </c>
      <c r="J39" s="6">
        <f>18280.89+4054.44</f>
        <v>22335.329999999998</v>
      </c>
      <c r="K39" s="6">
        <f>19716.33+4180.25</f>
        <v>23896.58</v>
      </c>
    </row>
    <row r="40" spans="3:11" ht="32.25" customHeight="1" thickBot="1" x14ac:dyDescent="0.25">
      <c r="C40" s="23" t="s">
        <v>41</v>
      </c>
      <c r="D40" s="33">
        <v>5533.1899999999805</v>
      </c>
      <c r="E40" s="46">
        <v>60411.6</v>
      </c>
      <c r="F40" s="46">
        <v>58726.77</v>
      </c>
      <c r="G40" s="31">
        <v>82558.05</v>
      </c>
      <c r="H40" s="31">
        <f>+D40+E40-F40</f>
        <v>7218.0199999999822</v>
      </c>
      <c r="I40" s="30" t="s">
        <v>40</v>
      </c>
      <c r="J40" s="6">
        <f>140.43+4631.58</f>
        <v>4772.01</v>
      </c>
      <c r="K40" s="6">
        <f>24.21+254.78+5254.2</f>
        <v>5533.19</v>
      </c>
    </row>
    <row r="41" spans="3:11" s="40" customFormat="1" ht="13.5" hidden="1" customHeight="1" thickBot="1" x14ac:dyDescent="0.25">
      <c r="C41" s="45" t="s">
        <v>39</v>
      </c>
      <c r="D41" s="44">
        <v>0</v>
      </c>
      <c r="E41" s="43"/>
      <c r="F41" s="43"/>
      <c r="G41" s="31"/>
      <c r="H41" s="42">
        <f>+D41+E41-F41</f>
        <v>0</v>
      </c>
      <c r="I41" s="41" t="s">
        <v>38</v>
      </c>
    </row>
    <row r="42" spans="3:11" ht="33" customHeight="1" thickBot="1" x14ac:dyDescent="0.25">
      <c r="C42" s="23" t="s">
        <v>37</v>
      </c>
      <c r="D42" s="33">
        <v>294.68000000000029</v>
      </c>
      <c r="E42" s="32">
        <v>3217.2</v>
      </c>
      <c r="F42" s="32">
        <v>3221.82</v>
      </c>
      <c r="G42" s="31">
        <f>+E42</f>
        <v>3217.2</v>
      </c>
      <c r="H42" s="31">
        <f>+D42+E42-F42</f>
        <v>290.05999999999995</v>
      </c>
      <c r="I42" s="30" t="s">
        <v>36</v>
      </c>
    </row>
    <row r="43" spans="3:11" ht="13.5" customHeight="1" thickBot="1" x14ac:dyDescent="0.25">
      <c r="C43" s="39" t="s">
        <v>35</v>
      </c>
      <c r="D43" s="33">
        <v>4437.6000000000058</v>
      </c>
      <c r="E43" s="32">
        <v>40162.400000000001</v>
      </c>
      <c r="F43" s="32">
        <v>39607.300000000003</v>
      </c>
      <c r="G43" s="31">
        <f>+E43</f>
        <v>40162.400000000001</v>
      </c>
      <c r="H43" s="31">
        <f>+D43+E43-F43</f>
        <v>4992.7000000000044</v>
      </c>
      <c r="I43" s="13"/>
    </row>
    <row r="44" spans="3:11" s="34" customFormat="1" ht="13.5" thickBot="1" x14ac:dyDescent="0.25">
      <c r="C44" s="39" t="s">
        <v>34</v>
      </c>
      <c r="D44" s="38">
        <v>480.77000000000044</v>
      </c>
      <c r="E44" s="37">
        <v>5689.32</v>
      </c>
      <c r="F44" s="37">
        <v>8301.48</v>
      </c>
      <c r="G44" s="31">
        <f>+E44</f>
        <v>5689.32</v>
      </c>
      <c r="H44" s="36">
        <f>+D44+E44-F44</f>
        <v>-2131.3899999999994</v>
      </c>
      <c r="I44" s="35"/>
      <c r="K44" s="34">
        <f>321.3+159.47</f>
        <v>480.77</v>
      </c>
    </row>
    <row r="45" spans="3:11" ht="17.25" customHeight="1" thickBot="1" x14ac:dyDescent="0.25">
      <c r="C45" s="23" t="s">
        <v>33</v>
      </c>
      <c r="D45" s="33">
        <v>965.66000000000167</v>
      </c>
      <c r="E45" s="32">
        <v>10545.48</v>
      </c>
      <c r="F45" s="32">
        <v>10510</v>
      </c>
      <c r="G45" s="31">
        <f>+E45</f>
        <v>10545.48</v>
      </c>
      <c r="H45" s="31">
        <f>+D45+E45-F45</f>
        <v>1001.1400000000012</v>
      </c>
      <c r="I45" s="30" t="s">
        <v>32</v>
      </c>
    </row>
    <row r="46" spans="3:11" s="24" customFormat="1" ht="13.5" hidden="1" thickBot="1" x14ac:dyDescent="0.25">
      <c r="C46" s="29" t="s">
        <v>31</v>
      </c>
      <c r="D46" s="28">
        <v>0</v>
      </c>
      <c r="E46" s="27"/>
      <c r="F46" s="27"/>
      <c r="G46" s="26"/>
      <c r="H46" s="26">
        <f>+D46+E46-F46</f>
        <v>0</v>
      </c>
      <c r="I46" s="25" t="s">
        <v>24</v>
      </c>
    </row>
    <row r="47" spans="3:11" s="20" customFormat="1" ht="15.75" customHeight="1" thickBot="1" x14ac:dyDescent="0.25">
      <c r="C47" s="23" t="s">
        <v>30</v>
      </c>
      <c r="D47" s="22">
        <f>SUM(D36:D46)</f>
        <v>61808.110000000015</v>
      </c>
      <c r="E47" s="22">
        <f>SUM(E36:E46)</f>
        <v>620966.78999999992</v>
      </c>
      <c r="F47" s="22">
        <f>SUM(F36:F46)</f>
        <v>613303.25</v>
      </c>
      <c r="G47" s="22">
        <f>SUM(G36:G46)</f>
        <v>632568.85</v>
      </c>
      <c r="H47" s="22">
        <f>SUM(H36:H46)</f>
        <v>69471.649999999994</v>
      </c>
      <c r="I47" s="21"/>
    </row>
    <row r="48" spans="3:11" ht="13.5" customHeight="1" thickBot="1" x14ac:dyDescent="0.25">
      <c r="C48" s="19" t="s">
        <v>29</v>
      </c>
      <c r="D48" s="19"/>
      <c r="E48" s="19"/>
      <c r="F48" s="19"/>
      <c r="G48" s="19"/>
      <c r="H48" s="19"/>
      <c r="I48" s="19"/>
    </row>
    <row r="49" spans="3:9" ht="28.5" customHeight="1" thickBot="1" x14ac:dyDescent="0.25">
      <c r="C49" s="17" t="s">
        <v>28</v>
      </c>
      <c r="D49" s="16" t="s">
        <v>27</v>
      </c>
      <c r="E49" s="15"/>
      <c r="F49" s="15"/>
      <c r="G49" s="15"/>
      <c r="H49" s="14"/>
      <c r="I49" s="18" t="s">
        <v>26</v>
      </c>
    </row>
    <row r="50" spans="3:9" ht="28.5" hidden="1" customHeight="1" thickBot="1" x14ac:dyDescent="0.25">
      <c r="C50" s="17"/>
      <c r="D50" s="16" t="s">
        <v>25</v>
      </c>
      <c r="E50" s="15"/>
      <c r="F50" s="15"/>
      <c r="G50" s="15"/>
      <c r="H50" s="14"/>
      <c r="I50" s="13" t="s">
        <v>24</v>
      </c>
    </row>
    <row r="51" spans="3:9" ht="18" customHeight="1" x14ac:dyDescent="0.3">
      <c r="C51" s="12" t="s">
        <v>23</v>
      </c>
      <c r="D51" s="12"/>
      <c r="E51" s="12"/>
      <c r="F51" s="12"/>
      <c r="G51" s="12"/>
      <c r="H51" s="11">
        <f>+H33+H47</f>
        <v>192474.23000000004</v>
      </c>
    </row>
    <row r="52" spans="3:9" ht="15" hidden="1" x14ac:dyDescent="0.25">
      <c r="C52" s="10" t="s">
        <v>22</v>
      </c>
      <c r="D52" s="10"/>
    </row>
    <row r="53" spans="3:9" x14ac:dyDescent="0.2">
      <c r="C53" s="9" t="s">
        <v>21</v>
      </c>
    </row>
    <row r="54" spans="3:9" x14ac:dyDescent="0.2">
      <c r="E54" s="8"/>
      <c r="F54" s="8"/>
    </row>
    <row r="55" spans="3:9" x14ac:dyDescent="0.2">
      <c r="D55" s="8"/>
      <c r="E55" s="8"/>
      <c r="F55" s="8"/>
      <c r="G55" s="8"/>
      <c r="H55" s="8"/>
    </row>
    <row r="57" spans="3:9" x14ac:dyDescent="0.2">
      <c r="H57" s="8"/>
    </row>
  </sheetData>
  <mergeCells count="11">
    <mergeCell ref="I28:I32"/>
    <mergeCell ref="C22:I22"/>
    <mergeCell ref="C23:I23"/>
    <mergeCell ref="C24:I24"/>
    <mergeCell ref="C25:I25"/>
    <mergeCell ref="C27:I27"/>
    <mergeCell ref="D50:H50"/>
    <mergeCell ref="C48:I48"/>
    <mergeCell ref="D49:H49"/>
    <mergeCell ref="C34:I34"/>
    <mergeCell ref="I36:I3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opLeftCell="A14" zoomScaleNormal="100" zoomScaleSheetLayoutView="120" workbookViewId="0">
      <selection activeCell="G28" sqref="G28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5" t="s">
        <v>20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 t="s">
        <v>19</v>
      </c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 t="s">
        <v>18</v>
      </c>
      <c r="B15" s="5"/>
      <c r="C15" s="5"/>
      <c r="D15" s="5"/>
      <c r="E15" s="5"/>
      <c r="F15" s="5"/>
      <c r="G15" s="5"/>
      <c r="H15" s="5"/>
      <c r="I15" s="5"/>
    </row>
    <row r="16" spans="1:9" ht="60" x14ac:dyDescent="0.25">
      <c r="A16" s="3" t="s">
        <v>17</v>
      </c>
      <c r="B16" s="3" t="s">
        <v>16</v>
      </c>
      <c r="C16" s="3" t="s">
        <v>15</v>
      </c>
      <c r="D16" s="3" t="s">
        <v>14</v>
      </c>
      <c r="E16" s="3" t="s">
        <v>13</v>
      </c>
      <c r="F16" s="4" t="s">
        <v>12</v>
      </c>
      <c r="G16" s="4" t="s">
        <v>11</v>
      </c>
      <c r="H16" s="3" t="s">
        <v>10</v>
      </c>
      <c r="I16" s="3" t="s">
        <v>9</v>
      </c>
    </row>
    <row r="17" spans="1:9" x14ac:dyDescent="0.25">
      <c r="A17" s="2" t="s">
        <v>8</v>
      </c>
      <c r="B17" s="1">
        <v>63.07833999999999</v>
      </c>
      <c r="C17" s="1">
        <v>0</v>
      </c>
      <c r="D17" s="1">
        <v>46.470480000000002</v>
      </c>
      <c r="E17" s="1">
        <v>45.485790000000001</v>
      </c>
      <c r="F17" s="1">
        <v>5.2649999999999997</v>
      </c>
      <c r="G17" s="1">
        <v>35.926090000000002</v>
      </c>
      <c r="H17" s="1">
        <v>5.2409800000000004</v>
      </c>
      <c r="I17" s="1">
        <f>B17+D17+F17-G17</f>
        <v>78.887729999999991</v>
      </c>
    </row>
    <row r="19" spans="1:9" x14ac:dyDescent="0.25">
      <c r="A19" t="s">
        <v>7</v>
      </c>
    </row>
    <row r="20" spans="1:9" x14ac:dyDescent="0.25">
      <c r="A20" t="s">
        <v>6</v>
      </c>
    </row>
    <row r="21" spans="1:9" x14ac:dyDescent="0.25">
      <c r="A21" t="s">
        <v>5</v>
      </c>
    </row>
    <row r="22" spans="1:9" x14ac:dyDescent="0.25">
      <c r="A22" t="s">
        <v>4</v>
      </c>
    </row>
    <row r="23" spans="1:9" x14ac:dyDescent="0.25">
      <c r="A23" t="s">
        <v>3</v>
      </c>
    </row>
    <row r="24" spans="1:9" x14ac:dyDescent="0.25">
      <c r="A24" t="s">
        <v>2</v>
      </c>
    </row>
    <row r="25" spans="1:9" x14ac:dyDescent="0.25">
      <c r="A25" t="s">
        <v>1</v>
      </c>
    </row>
    <row r="26" spans="1:9" x14ac:dyDescent="0.25">
      <c r="A26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Школьная2 3</vt:lpstr>
      <vt:lpstr>Школьная 2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2018-04-02T11:05:13Z</dcterms:created>
  <dcterms:modified xsi:type="dcterms:W3CDTF">2018-04-02T11:05:34Z</dcterms:modified>
</cp:coreProperties>
</file>