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cor\OneDrive\Рабочий стол\КАТЯ данные\Данные 2017\Общие отчеты 2017 на сайт\"/>
    </mc:Choice>
  </mc:AlternateContent>
  <bookViews>
    <workbookView xWindow="0" yWindow="0" windowWidth="19200" windowHeight="13470"/>
  </bookViews>
  <sheets>
    <sheet name="Центральная10 1" sheetId="1" r:id="rId1"/>
    <sheet name="Центральная 10 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2" l="1"/>
  <c r="H28" i="1"/>
  <c r="K28" i="1"/>
  <c r="H29" i="1"/>
  <c r="K29" i="1"/>
  <c r="H30" i="1"/>
  <c r="K30" i="1"/>
  <c r="H31" i="1"/>
  <c r="K31" i="1"/>
  <c r="H32" i="1"/>
  <c r="K32" i="1"/>
  <c r="D33" i="1"/>
  <c r="E33" i="1"/>
  <c r="F33" i="1"/>
  <c r="G33" i="1"/>
  <c r="H33" i="1"/>
  <c r="D36" i="1"/>
  <c r="J36" i="1" s="1"/>
  <c r="G36" i="1"/>
  <c r="H36" i="1"/>
  <c r="H47" i="1" s="1"/>
  <c r="H50" i="1" s="1"/>
  <c r="K36" i="1"/>
  <c r="H37" i="1"/>
  <c r="H38" i="1"/>
  <c r="G39" i="1"/>
  <c r="H39" i="1"/>
  <c r="J39" i="1"/>
  <c r="F40" i="1"/>
  <c r="F47" i="1" s="1"/>
  <c r="G40" i="1"/>
  <c r="H40" i="1"/>
  <c r="H41" i="1"/>
  <c r="J41" i="1"/>
  <c r="K41" i="1"/>
  <c r="G42" i="1"/>
  <c r="H42" i="1"/>
  <c r="G43" i="1"/>
  <c r="H43" i="1"/>
  <c r="G44" i="1"/>
  <c r="H44" i="1"/>
  <c r="J44" i="1"/>
  <c r="K44" i="1"/>
  <c r="D45" i="1"/>
  <c r="G45" i="1"/>
  <c r="H45" i="1"/>
  <c r="G46" i="1"/>
  <c r="H46" i="1"/>
  <c r="E47" i="1"/>
  <c r="G47" i="1"/>
  <c r="D47" i="1" l="1"/>
</calcChain>
</file>

<file path=xl/sharedStrings.xml><?xml version="1.0" encoding="utf-8"?>
<sst xmlns="http://schemas.openxmlformats.org/spreadsheetml/2006/main" count="70" uniqueCount="63">
  <si>
    <t>Примечание: подробный отчет о выполненных работах по текущему ремонту будет приведен в следующей квитанции</t>
  </si>
  <si>
    <t>Надеемся на дальнейшее сотрудничество. Администрация ООО "УЮТ-СЕРВИС"</t>
  </si>
  <si>
    <t>Общая задолженность по дому  на 01.01.2018г.</t>
  </si>
  <si>
    <t>ЦИТ "Домашние сети", ОАО "Вымпелком", ООО "Перспектива", ООО "ГМК"</t>
  </si>
  <si>
    <t>Поступило от ЦИТ "Домашние сети" за размещение интернет оборудования 2160,00 руб., от ОАО "Вымпелком" 2450,00 руб., от ООО "Перспектива" 600,00 руб., от ООО "ГМК" 4185,00 руб.</t>
  </si>
  <si>
    <t>Размещение Интернет оборудования</t>
  </si>
  <si>
    <t>Прочие поступления</t>
  </si>
  <si>
    <t>Итого</t>
  </si>
  <si>
    <t xml:space="preserve"> ООО"Энерго-Сервис"</t>
  </si>
  <si>
    <t>т/о узлов учета теп/энергии</t>
  </si>
  <si>
    <t>электр под и лифт</t>
  </si>
  <si>
    <t>Повышающий коэффициент</t>
  </si>
  <si>
    <t>услуги расчетно-кассовой службы</t>
  </si>
  <si>
    <t>ОАО "Леноблгаз"</t>
  </si>
  <si>
    <t>т/о внутридомового газ/ оборудования</t>
  </si>
  <si>
    <t xml:space="preserve"> ООО УК "Житель", ООО "Леноблстрой"</t>
  </si>
  <si>
    <t>Вывоз ТБО и  КГО</t>
  </si>
  <si>
    <t>Доп услуги лифт</t>
  </si>
  <si>
    <t>ООО "СЗЛК", ООО ИЦ "Ликон"</t>
  </si>
  <si>
    <t>Лифт</t>
  </si>
  <si>
    <t>Капитальный ремонт</t>
  </si>
  <si>
    <t>Текущий ремонт</t>
  </si>
  <si>
    <t>ООО "Уют-Сервис", договор управления № Н/2008-15 от 01.05.2008г.</t>
  </si>
  <si>
    <t>Упр. и сод.общего им-ва</t>
  </si>
  <si>
    <t>Наименование подрядчика</t>
  </si>
  <si>
    <t>Задолженность населения на 01.01.2018г. (руб.)</t>
  </si>
  <si>
    <t>Перечислено поставщику услуг в 2017г. (руб.)</t>
  </si>
  <si>
    <t>Поступило в счет оплаты в 2017г. (руб.)</t>
  </si>
  <si>
    <t>Начислено населению за 2017г. (руб.)</t>
  </si>
  <si>
    <t>Задолженность населения на 01.01.2017г. (руб.)</t>
  </si>
  <si>
    <t>наименование</t>
  </si>
  <si>
    <t>Содержание и текущий ремонт общего имущества дома</t>
  </si>
  <si>
    <t>ОДН</t>
  </si>
  <si>
    <t>Водоотведение</t>
  </si>
  <si>
    <t>Холодное водоснабжение</t>
  </si>
  <si>
    <t>Горячее водоснабжение</t>
  </si>
  <si>
    <t xml:space="preserve"> ООО"Научно-технический центр "Энергия",  ООО "Сертоловские Коммунальные Системы"</t>
  </si>
  <si>
    <t>Отопление</t>
  </si>
  <si>
    <t>Коммунальные услуги</t>
  </si>
  <si>
    <t>Наименование поставщика</t>
  </si>
  <si>
    <t>имущества жилого дома № 10/1  по ул. Центральная с 01.01.2017г. по 31.12.2017г.</t>
  </si>
  <si>
    <t xml:space="preserve">предоставляем Вам  ОТЧЕТ по оплате за коммунальные услуги, содержанию и текущему ремонту общего </t>
  </si>
  <si>
    <t>Уважаемые собственники помещений!</t>
  </si>
  <si>
    <t>ВНИМАНИЕ НА ОБОРТНОЙ СТОРОНЕ СЧЕТ ИЗВЕЩЕНИЕ НА ОПЛАТУ ЖКУ</t>
  </si>
  <si>
    <t xml:space="preserve">герметизация стыков стеновых  панелей - 138.75 т.р. </t>
  </si>
  <si>
    <t>аварийное обслуживание - 4.01 т.р.</t>
  </si>
  <si>
    <t>прочее - 0.47 т.р.</t>
  </si>
  <si>
    <t>работы по электрике - 0.45 т.р.</t>
  </si>
  <si>
    <t>смена кранов спускных на воздухосборных баках - 0.95 т.р.</t>
  </si>
  <si>
    <r>
      <t>Затраты по статье "текущий ремонт" составили</t>
    </r>
    <r>
      <rPr>
        <b/>
        <sz val="11"/>
        <color indexed="8"/>
        <rFont val="Calibri"/>
        <family val="2"/>
        <charset val="204"/>
      </rPr>
      <t xml:space="preserve"> 144.63</t>
    </r>
    <r>
      <rPr>
        <b/>
        <sz val="11"/>
        <color indexed="8"/>
        <rFont val="Calibri"/>
        <family val="2"/>
        <charset val="204"/>
      </rPr>
      <t xml:space="preserve"> </t>
    </r>
    <r>
      <rPr>
        <sz val="10"/>
        <rFont val="Arial Cyr"/>
        <charset val="204"/>
      </rPr>
      <t>тыс.рублей, в том числе:</t>
    </r>
  </si>
  <si>
    <t>1.</t>
  </si>
  <si>
    <t>Переходящий остаток,                     тыс.руб.</t>
  </si>
  <si>
    <t>Задолженность населения на 01.01.2018г., тыс.руб.</t>
  </si>
  <si>
    <t>Использовано, тыс.руб.</t>
  </si>
  <si>
    <t>Прочие поступления, тыс.руб.</t>
  </si>
  <si>
    <t>Поступило от населения, тыс.руб.</t>
  </si>
  <si>
    <t>Начислено, тыс.руб.</t>
  </si>
  <si>
    <t>Остаток на 01.01.2011г., тыс.руб. (получено)</t>
  </si>
  <si>
    <t>Остаток на 01.01.2017г., тыс.руб.</t>
  </si>
  <si>
    <t>№                             п/п</t>
  </si>
  <si>
    <t>№ 10/1 по ул. Центральная с 01.01.2017г. по 31.12.2017г.</t>
  </si>
  <si>
    <t>по выполнению плана текущего ремонта жилого дома</t>
  </si>
  <si>
    <t>ОТЧЕТ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</si>
</sst>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Arial Cyr"/>
      <charset val="204"/>
    </font>
    <font>
      <b/>
      <sz val="9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0" fillId="0" borderId="0" xfId="0" applyFill="1"/>
    <xf numFmtId="0" fontId="4" fillId="0" borderId="0" xfId="0" applyFont="1" applyFill="1"/>
    <xf numFmtId="4" fontId="4" fillId="0" borderId="0" xfId="0" applyNumberFormat="1" applyFont="1" applyFill="1"/>
    <xf numFmtId="0" fontId="5" fillId="0" borderId="0" xfId="0" applyFont="1" applyFill="1"/>
    <xf numFmtId="0" fontId="6" fillId="0" borderId="0" xfId="0" applyFont="1" applyFill="1"/>
    <xf numFmtId="4" fontId="7" fillId="0" borderId="0" xfId="0" applyNumberFormat="1" applyFont="1" applyFill="1"/>
    <xf numFmtId="0" fontId="8" fillId="0" borderId="0" xfId="0" applyFont="1" applyFill="1"/>
    <xf numFmtId="0" fontId="5" fillId="0" borderId="1" xfId="0" applyFont="1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  <xf numFmtId="4" fontId="4" fillId="0" borderId="4" xfId="0" applyNumberFormat="1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center" wrapText="1"/>
    </xf>
    <xf numFmtId="0" fontId="9" fillId="0" borderId="5" xfId="0" applyFont="1" applyFill="1" applyBorder="1" applyAlignment="1">
      <alignment horizontal="center" vertical="top" wrapText="1"/>
    </xf>
    <xf numFmtId="0" fontId="3" fillId="0" borderId="0" xfId="0" applyFont="1" applyFill="1"/>
    <xf numFmtId="0" fontId="9" fillId="0" borderId="6" xfId="0" applyFont="1" applyFill="1" applyBorder="1" applyAlignment="1">
      <alignment horizontal="center" vertical="top" wrapText="1"/>
    </xf>
    <xf numFmtId="4" fontId="9" fillId="0" borderId="6" xfId="0" applyNumberFormat="1" applyFont="1" applyFill="1" applyBorder="1" applyAlignment="1">
      <alignment vertical="top" wrapText="1"/>
    </xf>
    <xf numFmtId="0" fontId="9" fillId="0" borderId="7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4" fontId="10" fillId="0" borderId="2" xfId="0" applyNumberFormat="1" applyFont="1" applyFill="1" applyBorder="1" applyAlignment="1">
      <alignment vertical="top" wrapText="1"/>
    </xf>
    <xf numFmtId="4" fontId="10" fillId="0" borderId="6" xfId="0" applyNumberFormat="1" applyFont="1" applyFill="1" applyBorder="1" applyAlignment="1">
      <alignment vertical="top" wrapText="1"/>
    </xf>
    <xf numFmtId="4" fontId="4" fillId="0" borderId="6" xfId="0" applyNumberFormat="1" applyFont="1" applyFill="1" applyBorder="1" applyAlignment="1">
      <alignment vertical="top" wrapText="1"/>
    </xf>
    <xf numFmtId="4" fontId="4" fillId="0" borderId="6" xfId="0" applyNumberFormat="1" applyFont="1" applyFill="1" applyBorder="1" applyAlignment="1">
      <alignment horizontal="right" vertical="top" wrapText="1"/>
    </xf>
    <xf numFmtId="0" fontId="11" fillId="0" borderId="6" xfId="0" applyFont="1" applyFill="1" applyBorder="1" applyAlignment="1">
      <alignment horizontal="center" vertical="top" wrapText="1"/>
    </xf>
    <xf numFmtId="0" fontId="12" fillId="0" borderId="7" xfId="0" applyFont="1" applyFill="1" applyBorder="1" applyAlignment="1">
      <alignment horizontal="center" vertical="top" wrapText="1"/>
    </xf>
    <xf numFmtId="4" fontId="5" fillId="0" borderId="6" xfId="0" applyNumberFormat="1" applyFont="1" applyFill="1" applyBorder="1" applyAlignment="1">
      <alignment horizontal="right" vertical="top" wrapText="1"/>
    </xf>
    <xf numFmtId="4" fontId="0" fillId="0" borderId="0" xfId="0" applyNumberFormat="1" applyFill="1"/>
    <xf numFmtId="0" fontId="13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right" vertical="top" wrapText="1"/>
    </xf>
    <xf numFmtId="0" fontId="12" fillId="0" borderId="9" xfId="0" applyFont="1" applyFill="1" applyBorder="1" applyAlignment="1">
      <alignment horizontal="center" vertical="top" wrapText="1"/>
    </xf>
    <xf numFmtId="0" fontId="12" fillId="0" borderId="6" xfId="0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center" vertical="top" wrapText="1"/>
    </xf>
    <xf numFmtId="0" fontId="12" fillId="0" borderId="2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0" fontId="15" fillId="0" borderId="9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2" fontId="0" fillId="0" borderId="0" xfId="0" applyNumberFormat="1" applyFill="1"/>
    <xf numFmtId="0" fontId="4" fillId="0" borderId="8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center" vertical="top" wrapText="1"/>
    </xf>
    <xf numFmtId="0" fontId="16" fillId="0" borderId="12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8" fillId="0" borderId="0" xfId="0" applyFont="1" applyFill="1" applyBorder="1"/>
    <xf numFmtId="0" fontId="9" fillId="0" borderId="0" xfId="0" applyFont="1" applyFill="1" applyAlignment="1">
      <alignment horizontal="center"/>
    </xf>
    <xf numFmtId="0" fontId="18" fillId="0" borderId="2" xfId="0" applyFont="1" applyFill="1" applyBorder="1"/>
    <xf numFmtId="0" fontId="18" fillId="0" borderId="3" xfId="0" applyFont="1" applyFill="1" applyBorder="1"/>
    <xf numFmtId="0" fontId="9" fillId="0" borderId="3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18" fillId="0" borderId="0" xfId="0" applyFont="1" applyFill="1"/>
    <xf numFmtId="0" fontId="1" fillId="0" borderId="0" xfId="1"/>
    <xf numFmtId="0" fontId="1" fillId="0" borderId="0" xfId="1" applyFill="1"/>
    <xf numFmtId="0" fontId="1" fillId="0" borderId="0" xfId="1" applyFont="1" applyFill="1"/>
    <xf numFmtId="0" fontId="1" fillId="0" borderId="0" xfId="1" applyFont="1" applyFill="1" applyBorder="1"/>
    <xf numFmtId="2" fontId="2" fillId="0" borderId="13" xfId="1" applyNumberFormat="1" applyFont="1" applyFill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0" fontId="1" fillId="0" borderId="13" xfId="1" applyBorder="1" applyAlignment="1">
      <alignment horizontal="center" vertical="center" wrapText="1"/>
    </xf>
    <xf numFmtId="0" fontId="1" fillId="0" borderId="13" xfId="1" applyFont="1" applyBorder="1" applyAlignment="1">
      <alignment horizontal="center" vertical="center" wrapText="1"/>
    </xf>
    <xf numFmtId="0" fontId="1" fillId="0" borderId="0" xfId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tabSelected="1" topLeftCell="C25" zoomScaleNormal="100" zoomScaleSheetLayoutView="100" workbookViewId="0">
      <selection activeCell="H35" sqref="H35"/>
    </sheetView>
  </sheetViews>
  <sheetFormatPr defaultRowHeight="12.75" x14ac:dyDescent="0.2"/>
  <cols>
    <col min="1" max="1" width="3.42578125" style="1" hidden="1" customWidth="1"/>
    <col min="2" max="2" width="9.140625" style="1" hidden="1" customWidth="1"/>
    <col min="3" max="3" width="28.7109375" style="2" customWidth="1"/>
    <col min="4" max="4" width="13" style="2" customWidth="1"/>
    <col min="5" max="5" width="11.85546875" style="2" customWidth="1"/>
    <col min="6" max="6" width="13.28515625" style="2" customWidth="1"/>
    <col min="7" max="7" width="11.85546875" style="2" customWidth="1"/>
    <col min="8" max="8" width="13.140625" style="2" customWidth="1"/>
    <col min="9" max="9" width="26.140625" style="2" customWidth="1"/>
    <col min="10" max="10" width="10.140625" style="1" hidden="1" customWidth="1"/>
    <col min="11" max="11" width="9.5703125" style="1" hidden="1" customWidth="1"/>
    <col min="12" max="16384" width="9.140625" style="1"/>
  </cols>
  <sheetData>
    <row r="1" spans="3:9" ht="12.75" hidden="1" customHeight="1" x14ac:dyDescent="0.2">
      <c r="C1" s="51"/>
      <c r="D1" s="51"/>
      <c r="E1" s="51"/>
      <c r="F1" s="51"/>
      <c r="G1" s="51"/>
      <c r="H1" s="51"/>
      <c r="I1" s="51"/>
    </row>
    <row r="2" spans="3:9" ht="13.5" hidden="1" customHeight="1" thickBot="1" x14ac:dyDescent="0.25">
      <c r="C2" s="51"/>
      <c r="D2" s="51"/>
      <c r="E2" s="51" t="s">
        <v>43</v>
      </c>
      <c r="F2" s="51"/>
      <c r="G2" s="51"/>
      <c r="H2" s="51"/>
      <c r="I2" s="51"/>
    </row>
    <row r="3" spans="3:9" ht="13.5" hidden="1" customHeight="1" thickBot="1" x14ac:dyDescent="0.25">
      <c r="C3" s="50"/>
      <c r="D3" s="49"/>
      <c r="E3" s="48"/>
      <c r="F3" s="48"/>
      <c r="G3" s="48"/>
      <c r="H3" s="48"/>
      <c r="I3" s="47"/>
    </row>
    <row r="4" spans="3:9" ht="12.75" hidden="1" customHeight="1" x14ac:dyDescent="0.2">
      <c r="C4" s="46"/>
      <c r="D4" s="46"/>
      <c r="E4" s="45"/>
      <c r="F4" s="45"/>
      <c r="G4" s="45"/>
      <c r="H4" s="45"/>
      <c r="I4" s="45"/>
    </row>
    <row r="5" spans="3:9" ht="12.75" customHeight="1" x14ac:dyDescent="0.2">
      <c r="C5" s="46"/>
      <c r="D5" s="46"/>
      <c r="E5" s="45"/>
      <c r="F5" s="45"/>
      <c r="G5" s="45"/>
      <c r="H5" s="45"/>
      <c r="I5" s="45"/>
    </row>
    <row r="6" spans="3:9" ht="12.75" customHeight="1" x14ac:dyDescent="0.2">
      <c r="C6" s="46"/>
      <c r="D6" s="46"/>
      <c r="E6" s="45"/>
      <c r="F6" s="45"/>
      <c r="G6" s="45"/>
      <c r="H6" s="45"/>
      <c r="I6" s="45"/>
    </row>
    <row r="7" spans="3:9" ht="12.75" customHeight="1" x14ac:dyDescent="0.2">
      <c r="C7" s="46"/>
      <c r="D7" s="46"/>
      <c r="E7" s="45"/>
      <c r="F7" s="45"/>
      <c r="G7" s="45"/>
      <c r="H7" s="45"/>
      <c r="I7" s="45"/>
    </row>
    <row r="8" spans="3:9" ht="12.75" customHeight="1" x14ac:dyDescent="0.2">
      <c r="C8" s="46"/>
      <c r="D8" s="46"/>
      <c r="E8" s="45"/>
      <c r="F8" s="45"/>
      <c r="G8" s="45"/>
      <c r="H8" s="45"/>
      <c r="I8" s="45"/>
    </row>
    <row r="9" spans="3:9" ht="12.75" customHeight="1" x14ac:dyDescent="0.2">
      <c r="C9" s="46"/>
      <c r="D9" s="46"/>
      <c r="E9" s="45"/>
      <c r="F9" s="45"/>
      <c r="G9" s="45"/>
      <c r="H9" s="45"/>
      <c r="I9" s="45"/>
    </row>
    <row r="10" spans="3:9" ht="12.75" customHeight="1" x14ac:dyDescent="0.2">
      <c r="C10" s="46"/>
      <c r="D10" s="46"/>
      <c r="E10" s="45"/>
      <c r="F10" s="45"/>
      <c r="G10" s="45"/>
      <c r="H10" s="45"/>
      <c r="I10" s="45"/>
    </row>
    <row r="11" spans="3:9" ht="12.75" customHeight="1" x14ac:dyDescent="0.2">
      <c r="C11" s="46"/>
      <c r="D11" s="46"/>
      <c r="E11" s="45"/>
      <c r="F11" s="45"/>
      <c r="G11" s="45"/>
      <c r="H11" s="45"/>
      <c r="I11" s="45"/>
    </row>
    <row r="12" spans="3:9" ht="12.75" customHeight="1" x14ac:dyDescent="0.2">
      <c r="C12" s="46"/>
      <c r="D12" s="46"/>
      <c r="E12" s="45"/>
      <c r="F12" s="45"/>
      <c r="G12" s="45"/>
      <c r="H12" s="45"/>
      <c r="I12" s="45"/>
    </row>
    <row r="13" spans="3:9" ht="12.75" customHeight="1" x14ac:dyDescent="0.2">
      <c r="C13" s="46"/>
      <c r="D13" s="46"/>
      <c r="E13" s="45"/>
      <c r="F13" s="45"/>
      <c r="G13" s="45"/>
      <c r="H13" s="45"/>
      <c r="I13" s="45"/>
    </row>
    <row r="14" spans="3:9" ht="12.75" customHeight="1" x14ac:dyDescent="0.2">
      <c r="C14" s="46"/>
      <c r="D14" s="46"/>
      <c r="E14" s="45"/>
      <c r="F14" s="45"/>
      <c r="G14" s="45"/>
      <c r="H14" s="45"/>
      <c r="I14" s="45"/>
    </row>
    <row r="15" spans="3:9" ht="12.75" customHeight="1" x14ac:dyDescent="0.2">
      <c r="C15" s="46"/>
      <c r="D15" s="46"/>
      <c r="E15" s="45"/>
      <c r="F15" s="45"/>
      <c r="G15" s="45"/>
      <c r="H15" s="45"/>
      <c r="I15" s="45"/>
    </row>
    <row r="16" spans="3:9" ht="12.75" customHeight="1" x14ac:dyDescent="0.2">
      <c r="C16" s="46"/>
      <c r="D16" s="46"/>
      <c r="E16" s="45"/>
      <c r="F16" s="45"/>
      <c r="G16" s="45"/>
      <c r="H16" s="45"/>
      <c r="I16" s="45"/>
    </row>
    <row r="17" spans="3:11" ht="12.75" customHeight="1" x14ac:dyDescent="0.2">
      <c r="C17" s="46"/>
      <c r="D17" s="46"/>
      <c r="E17" s="45"/>
      <c r="F17" s="45"/>
      <c r="G17" s="45"/>
      <c r="H17" s="45"/>
      <c r="I17" s="45"/>
    </row>
    <row r="18" spans="3:11" ht="12.75" customHeight="1" x14ac:dyDescent="0.2">
      <c r="C18" s="46"/>
      <c r="D18" s="46"/>
      <c r="E18" s="45"/>
      <c r="F18" s="45"/>
      <c r="G18" s="45"/>
      <c r="H18" s="45"/>
      <c r="I18" s="45"/>
    </row>
    <row r="19" spans="3:11" ht="12.75" customHeight="1" x14ac:dyDescent="0.2">
      <c r="C19" s="46"/>
      <c r="D19" s="46"/>
      <c r="E19" s="45"/>
      <c r="F19" s="45"/>
      <c r="G19" s="45"/>
      <c r="H19" s="45"/>
      <c r="I19" s="45"/>
    </row>
    <row r="20" spans="3:11" ht="12.75" customHeight="1" x14ac:dyDescent="0.2">
      <c r="C20" s="46"/>
      <c r="D20" s="46"/>
      <c r="E20" s="45"/>
      <c r="F20" s="45"/>
      <c r="G20" s="45"/>
      <c r="H20" s="45"/>
      <c r="I20" s="45"/>
    </row>
    <row r="21" spans="3:11" ht="12.75" customHeight="1" x14ac:dyDescent="0.2">
      <c r="C21" s="46"/>
      <c r="D21" s="46"/>
      <c r="E21" s="45"/>
      <c r="F21" s="45"/>
      <c r="G21" s="45"/>
      <c r="H21" s="45"/>
      <c r="I21" s="45"/>
    </row>
    <row r="22" spans="3:11" ht="14.25" x14ac:dyDescent="0.2">
      <c r="C22" s="44" t="s">
        <v>42</v>
      </c>
      <c r="D22" s="44"/>
      <c r="E22" s="44"/>
      <c r="F22" s="44"/>
      <c r="G22" s="44"/>
      <c r="H22" s="44"/>
      <c r="I22" s="44"/>
    </row>
    <row r="23" spans="3:11" x14ac:dyDescent="0.2">
      <c r="C23" s="43" t="s">
        <v>41</v>
      </c>
      <c r="D23" s="43"/>
      <c r="E23" s="43"/>
      <c r="F23" s="43"/>
      <c r="G23" s="43"/>
      <c r="H23" s="43"/>
      <c r="I23" s="43"/>
    </row>
    <row r="24" spans="3:11" x14ac:dyDescent="0.2">
      <c r="C24" s="43" t="s">
        <v>40</v>
      </c>
      <c r="D24" s="43"/>
      <c r="E24" s="43"/>
      <c r="F24" s="43"/>
      <c r="G24" s="43"/>
      <c r="H24" s="43"/>
      <c r="I24" s="43"/>
    </row>
    <row r="25" spans="3:11" ht="6" customHeight="1" thickBot="1" x14ac:dyDescent="0.25">
      <c r="C25" s="42"/>
      <c r="D25" s="42"/>
      <c r="E25" s="42"/>
      <c r="F25" s="42"/>
      <c r="G25" s="42"/>
      <c r="H25" s="42"/>
      <c r="I25" s="42"/>
    </row>
    <row r="26" spans="3:11" ht="55.5" customHeight="1" thickBot="1" x14ac:dyDescent="0.25">
      <c r="C26" s="30" t="s">
        <v>30</v>
      </c>
      <c r="D26" s="33" t="s">
        <v>29</v>
      </c>
      <c r="E26" s="32" t="s">
        <v>28</v>
      </c>
      <c r="F26" s="32" t="s">
        <v>27</v>
      </c>
      <c r="G26" s="32" t="s">
        <v>26</v>
      </c>
      <c r="H26" s="32" t="s">
        <v>25</v>
      </c>
      <c r="I26" s="33" t="s">
        <v>39</v>
      </c>
    </row>
    <row r="27" spans="3:11" ht="13.5" customHeight="1" thickBot="1" x14ac:dyDescent="0.25">
      <c r="C27" s="41" t="s">
        <v>38</v>
      </c>
      <c r="D27" s="34"/>
      <c r="E27" s="34"/>
      <c r="F27" s="34"/>
      <c r="G27" s="34"/>
      <c r="H27" s="34"/>
      <c r="I27" s="40"/>
    </row>
    <row r="28" spans="3:11" ht="13.5" customHeight="1" thickBot="1" x14ac:dyDescent="0.25">
      <c r="C28" s="17" t="s">
        <v>37</v>
      </c>
      <c r="D28" s="22">
        <v>295013.33000000031</v>
      </c>
      <c r="E28" s="20">
        <v>1994895.39</v>
      </c>
      <c r="F28" s="20">
        <v>2068648.13</v>
      </c>
      <c r="G28" s="20">
        <v>1755356.51</v>
      </c>
      <c r="H28" s="20">
        <f>+D28+E28-F28</f>
        <v>221260.59000000032</v>
      </c>
      <c r="I28" s="39" t="s">
        <v>36</v>
      </c>
      <c r="K28" s="38">
        <f>22985.33+272028</f>
        <v>295013.33</v>
      </c>
    </row>
    <row r="29" spans="3:11" ht="13.5" customHeight="1" thickBot="1" x14ac:dyDescent="0.25">
      <c r="C29" s="17" t="s">
        <v>35</v>
      </c>
      <c r="D29" s="22">
        <v>125910.08000000007</v>
      </c>
      <c r="E29" s="21">
        <v>706908.5</v>
      </c>
      <c r="F29" s="21">
        <v>695800.02</v>
      </c>
      <c r="G29" s="20">
        <v>663834.91</v>
      </c>
      <c r="H29" s="20">
        <f>+D29+E29-F29</f>
        <v>137018.56000000006</v>
      </c>
      <c r="I29" s="37"/>
      <c r="K29" s="38">
        <f>109593.67-4429.08+20745.49</f>
        <v>125910.08</v>
      </c>
    </row>
    <row r="30" spans="3:11" ht="13.5" customHeight="1" thickBot="1" x14ac:dyDescent="0.25">
      <c r="C30" s="17" t="s">
        <v>34</v>
      </c>
      <c r="D30" s="22">
        <v>51202.4200000001</v>
      </c>
      <c r="E30" s="21">
        <v>442289.26</v>
      </c>
      <c r="F30" s="21">
        <v>409276.9</v>
      </c>
      <c r="G30" s="20">
        <v>468654.28</v>
      </c>
      <c r="H30" s="20">
        <f>+D30+E30-F30</f>
        <v>84214.780000000086</v>
      </c>
      <c r="I30" s="37"/>
      <c r="K30" s="1">
        <f>3441.18+1.36+57024.92-9265.04</f>
        <v>51202.42</v>
      </c>
    </row>
    <row r="31" spans="3:11" ht="13.5" customHeight="1" thickBot="1" x14ac:dyDescent="0.25">
      <c r="C31" s="17" t="s">
        <v>33</v>
      </c>
      <c r="D31" s="22">
        <v>34834.330000000016</v>
      </c>
      <c r="E31" s="21">
        <v>285616.76</v>
      </c>
      <c r="F31" s="21">
        <v>269355.32</v>
      </c>
      <c r="G31" s="20">
        <v>299402.68</v>
      </c>
      <c r="H31" s="20">
        <f>+D31+E31-F31</f>
        <v>51095.770000000019</v>
      </c>
      <c r="I31" s="37"/>
      <c r="K31" s="1">
        <f>1214.13+20098.58-3251.82+2337.44+15047.45-611.45</f>
        <v>34834.33</v>
      </c>
    </row>
    <row r="32" spans="3:11" ht="13.5" customHeight="1" thickBot="1" x14ac:dyDescent="0.25">
      <c r="C32" s="17" t="s">
        <v>32</v>
      </c>
      <c r="D32" s="22">
        <v>2192.3399999999892</v>
      </c>
      <c r="E32" s="21">
        <v>45000.07</v>
      </c>
      <c r="F32" s="21">
        <v>43871.97</v>
      </c>
      <c r="G32" s="20"/>
      <c r="H32" s="20">
        <f>+D32+E32-F32</f>
        <v>3320.4399999999878</v>
      </c>
      <c r="I32" s="36"/>
      <c r="K32" s="1">
        <f>92.27+871.99-133.78+1701.74-341.6+1.11+0.61</f>
        <v>2192.3400000000006</v>
      </c>
    </row>
    <row r="33" spans="3:11" ht="13.5" customHeight="1" thickBot="1" x14ac:dyDescent="0.25">
      <c r="C33" s="17" t="s">
        <v>7</v>
      </c>
      <c r="D33" s="16">
        <f>SUM(D28:D32)</f>
        <v>509152.50000000047</v>
      </c>
      <c r="E33" s="16">
        <f>SUM(E28:E32)</f>
        <v>3474709.9799999991</v>
      </c>
      <c r="F33" s="16">
        <f>SUM(F28:F32)</f>
        <v>3486952.34</v>
      </c>
      <c r="G33" s="16">
        <f>SUM(G28:G32)</f>
        <v>3187248.3800000004</v>
      </c>
      <c r="H33" s="16">
        <f>SUM(H28:H32)</f>
        <v>496910.14000000048</v>
      </c>
      <c r="I33" s="35"/>
    </row>
    <row r="34" spans="3:11" ht="13.5" customHeight="1" thickBot="1" x14ac:dyDescent="0.25">
      <c r="C34" s="34" t="s">
        <v>31</v>
      </c>
      <c r="D34" s="34"/>
      <c r="E34" s="34"/>
      <c r="F34" s="34"/>
      <c r="G34" s="34"/>
      <c r="H34" s="34"/>
      <c r="I34" s="34"/>
    </row>
    <row r="35" spans="3:11" ht="54" customHeight="1" thickBot="1" x14ac:dyDescent="0.25">
      <c r="C35" s="24" t="s">
        <v>30</v>
      </c>
      <c r="D35" s="33" t="s">
        <v>29</v>
      </c>
      <c r="E35" s="32" t="s">
        <v>28</v>
      </c>
      <c r="F35" s="32" t="s">
        <v>27</v>
      </c>
      <c r="G35" s="32" t="s">
        <v>26</v>
      </c>
      <c r="H35" s="32" t="s">
        <v>25</v>
      </c>
      <c r="I35" s="31" t="s">
        <v>24</v>
      </c>
    </row>
    <row r="36" spans="3:11" ht="35.25" customHeight="1" thickBot="1" x14ac:dyDescent="0.25">
      <c r="C36" s="30" t="s">
        <v>23</v>
      </c>
      <c r="D36" s="29">
        <f>168529.669999999-8175.94+109.84</f>
        <v>160463.56999999899</v>
      </c>
      <c r="E36" s="19">
        <v>1579534.62</v>
      </c>
      <c r="F36" s="19">
        <v>1562087.63</v>
      </c>
      <c r="G36" s="20">
        <f>+E36</f>
        <v>1579534.62</v>
      </c>
      <c r="H36" s="19">
        <f>+D36+E36-F36</f>
        <v>177910.55999999912</v>
      </c>
      <c r="I36" s="28" t="s">
        <v>22</v>
      </c>
      <c r="J36" s="26">
        <f>128086.08-0.66+23.51-10.14+92.79-40.04+2.49-1.54+28.63-17.77-D36</f>
        <v>-32300.219999998983</v>
      </c>
      <c r="K36" s="26">
        <f>160463.57+1274.06+4916.3+182.96-7.63+1793.6-82.9+0.72-1.54+8.3-17.77-H36</f>
        <v>-9380.8899999991409</v>
      </c>
    </row>
    <row r="37" spans="3:11" ht="14.25" customHeight="1" thickBot="1" x14ac:dyDescent="0.25">
      <c r="C37" s="17" t="s">
        <v>21</v>
      </c>
      <c r="D37" s="22">
        <v>31987.70000000007</v>
      </c>
      <c r="E37" s="20">
        <v>316427.59000000003</v>
      </c>
      <c r="F37" s="20">
        <v>313323.78999999998</v>
      </c>
      <c r="G37" s="20">
        <v>144632.68</v>
      </c>
      <c r="H37" s="19">
        <f>+D37+E37-F37</f>
        <v>35091.500000000116</v>
      </c>
      <c r="I37" s="27"/>
      <c r="J37" s="26"/>
    </row>
    <row r="38" spans="3:11" ht="13.5" customHeight="1" thickBot="1" x14ac:dyDescent="0.25">
      <c r="C38" s="24" t="s">
        <v>20</v>
      </c>
      <c r="D38" s="25">
        <v>1438.359999999999</v>
      </c>
      <c r="E38" s="20"/>
      <c r="F38" s="20">
        <v>556.86</v>
      </c>
      <c r="G38" s="20"/>
      <c r="H38" s="19">
        <f>+D38+E38-F38</f>
        <v>881.49999999999898</v>
      </c>
      <c r="I38" s="15"/>
    </row>
    <row r="39" spans="3:11" ht="12.75" customHeight="1" thickBot="1" x14ac:dyDescent="0.25">
      <c r="C39" s="17" t="s">
        <v>19</v>
      </c>
      <c r="D39" s="22">
        <v>15086.28999999995</v>
      </c>
      <c r="E39" s="20">
        <v>186543.7</v>
      </c>
      <c r="F39" s="20">
        <v>180791.67999999999</v>
      </c>
      <c r="G39" s="20">
        <f>+E39</f>
        <v>186543.7</v>
      </c>
      <c r="H39" s="19">
        <f>+D39+E39-F39</f>
        <v>20838.309999999969</v>
      </c>
      <c r="I39" s="23" t="s">
        <v>18</v>
      </c>
      <c r="J39" s="1">
        <f>15199.63-113.34</f>
        <v>15086.289999999999</v>
      </c>
    </row>
    <row r="40" spans="3:11" ht="12.75" customHeight="1" thickBot="1" x14ac:dyDescent="0.25">
      <c r="C40" s="17" t="s">
        <v>17</v>
      </c>
      <c r="D40" s="22"/>
      <c r="E40" s="20">
        <v>75573.64</v>
      </c>
      <c r="F40" s="20">
        <f>3329.38+68877.6</f>
        <v>72206.98000000001</v>
      </c>
      <c r="G40" s="20">
        <f>+E40</f>
        <v>75573.64</v>
      </c>
      <c r="H40" s="19">
        <f>+D40+E40-F40</f>
        <v>3366.6599999999889</v>
      </c>
      <c r="I40" s="23"/>
    </row>
    <row r="41" spans="3:11" ht="33.75" customHeight="1" thickBot="1" x14ac:dyDescent="0.25">
      <c r="C41" s="17" t="s">
        <v>16</v>
      </c>
      <c r="D41" s="22">
        <v>34930.750000000058</v>
      </c>
      <c r="E41" s="20">
        <v>344322.4</v>
      </c>
      <c r="F41" s="20">
        <v>340899.76</v>
      </c>
      <c r="G41" s="20">
        <v>261221.59</v>
      </c>
      <c r="H41" s="19">
        <f>+D41+E41-F41</f>
        <v>38353.390000000072</v>
      </c>
      <c r="I41" s="18" t="s">
        <v>15</v>
      </c>
      <c r="J41" s="1">
        <f>2409.04+24780.13-0.14</f>
        <v>27189.030000000002</v>
      </c>
      <c r="K41" s="1">
        <f>28963.51-0.01+4541.3+1425.95</f>
        <v>34930.75</v>
      </c>
    </row>
    <row r="42" spans="3:11" ht="27" customHeight="1" thickBot="1" x14ac:dyDescent="0.25">
      <c r="C42" s="17" t="s">
        <v>14</v>
      </c>
      <c r="D42" s="22">
        <v>1580.0699999999997</v>
      </c>
      <c r="E42" s="21">
        <v>15691.34</v>
      </c>
      <c r="F42" s="21">
        <v>15695.03</v>
      </c>
      <c r="G42" s="20">
        <f>+E42</f>
        <v>15691.34</v>
      </c>
      <c r="H42" s="19">
        <f>+D42+E42-F42</f>
        <v>1576.3799999999992</v>
      </c>
      <c r="I42" s="18" t="s">
        <v>13</v>
      </c>
    </row>
    <row r="43" spans="3:11" ht="13.5" customHeight="1" thickBot="1" x14ac:dyDescent="0.25">
      <c r="C43" s="24" t="s">
        <v>12</v>
      </c>
      <c r="D43" s="22">
        <v>25092.97</v>
      </c>
      <c r="E43" s="21">
        <v>185284.31</v>
      </c>
      <c r="F43" s="21">
        <v>184996.53</v>
      </c>
      <c r="G43" s="20">
        <f>+E43</f>
        <v>185284.31</v>
      </c>
      <c r="H43" s="19">
        <f>+D43+E43-F43</f>
        <v>25380.75</v>
      </c>
      <c r="I43" s="23"/>
    </row>
    <row r="44" spans="3:11" ht="13.5" customHeight="1" thickBot="1" x14ac:dyDescent="0.25">
      <c r="C44" s="24" t="s">
        <v>11</v>
      </c>
      <c r="D44" s="22">
        <v>18391.800000000003</v>
      </c>
      <c r="E44" s="21">
        <v>73526.850000000006</v>
      </c>
      <c r="F44" s="21">
        <v>69037.179999999993</v>
      </c>
      <c r="G44" s="20">
        <f>+E44</f>
        <v>73526.850000000006</v>
      </c>
      <c r="H44" s="19">
        <f>+D44+E44-F44</f>
        <v>22881.470000000016</v>
      </c>
      <c r="I44" s="23"/>
      <c r="J44" s="1">
        <f>912.86+1843.48</f>
        <v>2756.34</v>
      </c>
      <c r="K44" s="1">
        <f>14531.16+3860.64</f>
        <v>18391.8</v>
      </c>
    </row>
    <row r="45" spans="3:11" ht="13.5" customHeight="1" thickBot="1" x14ac:dyDescent="0.25">
      <c r="C45" s="24" t="s">
        <v>10</v>
      </c>
      <c r="D45" s="22">
        <f>8175.94-109.84</f>
        <v>8066.0999999999995</v>
      </c>
      <c r="E45" s="21">
        <v>102486.01</v>
      </c>
      <c r="F45" s="21">
        <v>100703.83</v>
      </c>
      <c r="G45" s="20">
        <f>+E45</f>
        <v>102486.01</v>
      </c>
      <c r="H45" s="19">
        <f>+D45+E45-F45</f>
        <v>9848.2799999999988</v>
      </c>
      <c r="I45" s="23"/>
    </row>
    <row r="46" spans="3:11" ht="13.5" customHeight="1" thickBot="1" x14ac:dyDescent="0.25">
      <c r="C46" s="17" t="s">
        <v>9</v>
      </c>
      <c r="D46" s="22">
        <v>3787.6299999999901</v>
      </c>
      <c r="E46" s="21">
        <v>37479.47</v>
      </c>
      <c r="F46" s="21">
        <v>37414.49</v>
      </c>
      <c r="G46" s="20">
        <f>+E46</f>
        <v>37479.47</v>
      </c>
      <c r="H46" s="19">
        <f>+D46+E46-F46</f>
        <v>3852.6099999999933</v>
      </c>
      <c r="I46" s="18" t="s">
        <v>8</v>
      </c>
    </row>
    <row r="47" spans="3:11" s="14" customFormat="1" ht="13.5" customHeight="1" thickBot="1" x14ac:dyDescent="0.25">
      <c r="C47" s="17" t="s">
        <v>7</v>
      </c>
      <c r="D47" s="16">
        <f>SUM(D36:D46)</f>
        <v>300825.239999999</v>
      </c>
      <c r="E47" s="16">
        <f>SUM(E36:E46)</f>
        <v>2916869.93</v>
      </c>
      <c r="F47" s="16">
        <f>SUM(F36:F46)</f>
        <v>2877713.7600000002</v>
      </c>
      <c r="G47" s="16">
        <f>SUM(G36:G46)</f>
        <v>2661974.21</v>
      </c>
      <c r="H47" s="16">
        <f>SUM(H36:H46)</f>
        <v>339981.40999999933</v>
      </c>
      <c r="I47" s="15"/>
    </row>
    <row r="48" spans="3:11" ht="13.5" customHeight="1" thickBot="1" x14ac:dyDescent="0.25">
      <c r="C48" s="13" t="s">
        <v>6</v>
      </c>
      <c r="D48" s="13"/>
      <c r="E48" s="13"/>
      <c r="F48" s="13"/>
      <c r="G48" s="13"/>
      <c r="H48" s="13"/>
      <c r="I48" s="13"/>
    </row>
    <row r="49" spans="3:9" ht="43.5" customHeight="1" thickBot="1" x14ac:dyDescent="0.25">
      <c r="C49" s="12" t="s">
        <v>5</v>
      </c>
      <c r="D49" s="11" t="s">
        <v>4</v>
      </c>
      <c r="E49" s="10"/>
      <c r="F49" s="10"/>
      <c r="G49" s="10"/>
      <c r="H49" s="9"/>
      <c r="I49" s="8" t="s">
        <v>3</v>
      </c>
    </row>
    <row r="50" spans="3:9" ht="26.25" customHeight="1" x14ac:dyDescent="0.3">
      <c r="C50" s="7" t="s">
        <v>2</v>
      </c>
      <c r="D50" s="7"/>
      <c r="E50" s="7"/>
      <c r="F50" s="7"/>
      <c r="G50" s="7"/>
      <c r="H50" s="6">
        <f>+H33+H47</f>
        <v>836891.54999999981</v>
      </c>
    </row>
    <row r="51" spans="3:9" ht="15" hidden="1" x14ac:dyDescent="0.25">
      <c r="C51" s="5" t="s">
        <v>1</v>
      </c>
      <c r="D51" s="5"/>
    </row>
    <row r="52" spans="3:9" ht="12.75" customHeight="1" x14ac:dyDescent="0.2">
      <c r="C52" s="4" t="s">
        <v>0</v>
      </c>
    </row>
    <row r="53" spans="3:9" ht="12.75" customHeight="1" x14ac:dyDescent="0.2"/>
    <row r="54" spans="3:9" x14ac:dyDescent="0.2">
      <c r="D54" s="3"/>
      <c r="E54" s="3"/>
      <c r="F54" s="3"/>
      <c r="G54" s="3"/>
      <c r="H54" s="3"/>
    </row>
    <row r="55" spans="3:9" x14ac:dyDescent="0.2">
      <c r="D55" s="3"/>
      <c r="H55" s="3"/>
    </row>
    <row r="56" spans="3:9" x14ac:dyDescent="0.2">
      <c r="H56" s="3"/>
    </row>
  </sheetData>
  <mergeCells count="10">
    <mergeCell ref="D49:H49"/>
    <mergeCell ref="C22:I22"/>
    <mergeCell ref="C23:I23"/>
    <mergeCell ref="C34:I34"/>
    <mergeCell ref="C27:I27"/>
    <mergeCell ref="C25:I25"/>
    <mergeCell ref="C24:I24"/>
    <mergeCell ref="I28:I32"/>
    <mergeCell ref="C48:I48"/>
    <mergeCell ref="I36:I37"/>
  </mergeCells>
  <pageMargins left="0.59055118110236227" right="0" top="0" bottom="0" header="0.51181102362204722" footer="0.51181102362204722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I29"/>
  <sheetViews>
    <sheetView topLeftCell="A10" zoomScaleNormal="100" zoomScaleSheetLayoutView="120" workbookViewId="0">
      <selection activeCell="H24" sqref="H24"/>
    </sheetView>
  </sheetViews>
  <sheetFormatPr defaultRowHeight="15" x14ac:dyDescent="0.25"/>
  <cols>
    <col min="1" max="1" width="4.5703125" style="52" customWidth="1"/>
    <col min="2" max="2" width="12.42578125" style="52" customWidth="1"/>
    <col min="3" max="3" width="13.28515625" style="52" hidden="1" customWidth="1"/>
    <col min="4" max="4" width="12.140625" style="52" customWidth="1"/>
    <col min="5" max="5" width="13.5703125" style="52" customWidth="1"/>
    <col min="6" max="6" width="13.28515625" style="52" customWidth="1"/>
    <col min="7" max="7" width="14.28515625" style="52" customWidth="1"/>
    <col min="8" max="8" width="15.140625" style="52" customWidth="1"/>
    <col min="9" max="9" width="13.7109375" style="52" customWidth="1"/>
    <col min="10" max="16384" width="9.140625" style="52"/>
  </cols>
  <sheetData>
    <row r="13" spans="1:9" x14ac:dyDescent="0.25">
      <c r="A13" s="60" t="s">
        <v>62</v>
      </c>
      <c r="B13" s="60"/>
      <c r="C13" s="60"/>
      <c r="D13" s="60"/>
      <c r="E13" s="60"/>
      <c r="F13" s="60"/>
      <c r="G13" s="60"/>
      <c r="H13" s="60"/>
      <c r="I13" s="60"/>
    </row>
    <row r="14" spans="1:9" x14ac:dyDescent="0.25">
      <c r="A14" s="60" t="s">
        <v>61</v>
      </c>
      <c r="B14" s="60"/>
      <c r="C14" s="60"/>
      <c r="D14" s="60"/>
      <c r="E14" s="60"/>
      <c r="F14" s="60"/>
      <c r="G14" s="60"/>
      <c r="H14" s="60"/>
      <c r="I14" s="60"/>
    </row>
    <row r="15" spans="1:9" x14ac:dyDescent="0.25">
      <c r="A15" s="60" t="s">
        <v>60</v>
      </c>
      <c r="B15" s="60"/>
      <c r="C15" s="60"/>
      <c r="D15" s="60"/>
      <c r="E15" s="60"/>
      <c r="F15" s="60"/>
      <c r="G15" s="60"/>
      <c r="H15" s="60"/>
      <c r="I15" s="60"/>
    </row>
    <row r="16" spans="1:9" ht="60" x14ac:dyDescent="0.25">
      <c r="A16" s="58" t="s">
        <v>59</v>
      </c>
      <c r="B16" s="58" t="s">
        <v>58</v>
      </c>
      <c r="C16" s="58" t="s">
        <v>57</v>
      </c>
      <c r="D16" s="58" t="s">
        <v>56</v>
      </c>
      <c r="E16" s="58" t="s">
        <v>55</v>
      </c>
      <c r="F16" s="59" t="s">
        <v>54</v>
      </c>
      <c r="G16" s="59" t="s">
        <v>53</v>
      </c>
      <c r="H16" s="58" t="s">
        <v>52</v>
      </c>
      <c r="I16" s="58" t="s">
        <v>51</v>
      </c>
    </row>
    <row r="17" spans="1:9" x14ac:dyDescent="0.25">
      <c r="A17" s="57" t="s">
        <v>50</v>
      </c>
      <c r="B17" s="56">
        <v>11.516009999999994</v>
      </c>
      <c r="C17" s="56"/>
      <c r="D17" s="56">
        <v>316.42759000000001</v>
      </c>
      <c r="E17" s="56">
        <v>313.32378999999997</v>
      </c>
      <c r="F17" s="56">
        <v>9.3949999999999996</v>
      </c>
      <c r="G17" s="56">
        <v>144.63267999999999</v>
      </c>
      <c r="H17" s="56">
        <v>35.091500000000003</v>
      </c>
      <c r="I17" s="56">
        <f>B17+D17+F17-G17</f>
        <v>192.70591999999999</v>
      </c>
    </row>
    <row r="19" spans="1:9" x14ac:dyDescent="0.25">
      <c r="A19" s="52" t="s">
        <v>49</v>
      </c>
    </row>
    <row r="20" spans="1:9" x14ac:dyDescent="0.25">
      <c r="A20" s="53" t="s">
        <v>48</v>
      </c>
    </row>
    <row r="21" spans="1:9" x14ac:dyDescent="0.25">
      <c r="A21" s="54" t="s">
        <v>47</v>
      </c>
    </row>
    <row r="22" spans="1:9" x14ac:dyDescent="0.25">
      <c r="A22" s="55" t="s">
        <v>46</v>
      </c>
    </row>
    <row r="23" spans="1:9" x14ac:dyDescent="0.25">
      <c r="A23" s="55" t="s">
        <v>45</v>
      </c>
    </row>
    <row r="24" spans="1:9" x14ac:dyDescent="0.25">
      <c r="A24" s="53" t="s">
        <v>44</v>
      </c>
    </row>
    <row r="25" spans="1:9" x14ac:dyDescent="0.25">
      <c r="A25" s="54"/>
    </row>
    <row r="26" spans="1:9" x14ac:dyDescent="0.25">
      <c r="A26" s="53"/>
    </row>
    <row r="27" spans="1:9" x14ac:dyDescent="0.25">
      <c r="A27" s="53"/>
    </row>
    <row r="28" spans="1:9" x14ac:dyDescent="0.25">
      <c r="A28" s="53"/>
    </row>
    <row r="29" spans="1:9" x14ac:dyDescent="0.25">
      <c r="A29" s="53"/>
    </row>
  </sheetData>
  <mergeCells count="3">
    <mergeCell ref="A14:I14"/>
    <mergeCell ref="A15:I15"/>
    <mergeCell ref="A13:I13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Центральная10 1</vt:lpstr>
      <vt:lpstr>Центральная 10 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Островская</dc:creator>
  <cp:lastModifiedBy>Екатерина Островская</cp:lastModifiedBy>
  <dcterms:created xsi:type="dcterms:W3CDTF">2018-04-02T10:59:26Z</dcterms:created>
  <dcterms:modified xsi:type="dcterms:W3CDTF">2018-04-02T10:59:48Z</dcterms:modified>
</cp:coreProperties>
</file>