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Центральная4 1" sheetId="2" r:id="rId1"/>
    <sheet name="Центральная 4 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2" l="1"/>
  <c r="K28" i="2"/>
  <c r="H29" i="2"/>
  <c r="K29" i="2"/>
  <c r="H30" i="2"/>
  <c r="K30" i="2"/>
  <c r="H31" i="2"/>
  <c r="K31" i="2"/>
  <c r="H32" i="2"/>
  <c r="K32" i="2"/>
  <c r="D33" i="2"/>
  <c r="E33" i="2"/>
  <c r="F33" i="2"/>
  <c r="G33" i="2"/>
  <c r="H33" i="2"/>
  <c r="D36" i="2"/>
  <c r="J36" i="2" s="1"/>
  <c r="G36" i="2"/>
  <c r="H36" i="2"/>
  <c r="K36" i="2"/>
  <c r="H37" i="2"/>
  <c r="J37" i="2"/>
  <c r="H38" i="2"/>
  <c r="G39" i="2"/>
  <c r="G46" i="2" s="1"/>
  <c r="H39" i="2"/>
  <c r="J39" i="2"/>
  <c r="H40" i="2"/>
  <c r="J40" i="2"/>
  <c r="K40" i="2"/>
  <c r="G41" i="2"/>
  <c r="H41" i="2"/>
  <c r="J41" i="2"/>
  <c r="G42" i="2"/>
  <c r="H42" i="2"/>
  <c r="J42" i="2"/>
  <c r="G43" i="2"/>
  <c r="H43" i="2"/>
  <c r="J43" i="2"/>
  <c r="K43" i="2"/>
  <c r="D44" i="2"/>
  <c r="G44" i="2"/>
  <c r="H44" i="2"/>
  <c r="G45" i="2"/>
  <c r="H45" i="2"/>
  <c r="J45" i="2"/>
  <c r="D46" i="2"/>
  <c r="E46" i="2"/>
  <c r="F46" i="2"/>
  <c r="H46" i="2"/>
  <c r="H49" i="2" s="1"/>
  <c r="I17" i="1"/>
</calcChain>
</file>

<file path=xl/sharedStrings.xml><?xml version="1.0" encoding="utf-8"?>
<sst xmlns="http://schemas.openxmlformats.org/spreadsheetml/2006/main" count="75" uniqueCount="68">
  <si>
    <t>доставка и установка откидного пандуса - 11.61 т.р.</t>
  </si>
  <si>
    <t>ремонт лифтового оборудования - 200.02 т.р.</t>
  </si>
  <si>
    <t>герметизация стыков стеновых панелей - 43.50 т.р.</t>
  </si>
  <si>
    <t>смена прокладок на общедомовом приборе учета ХВС - 0.03 т.р.</t>
  </si>
  <si>
    <t>изготовление и установка решетки - 4.52 т.р.</t>
  </si>
  <si>
    <t>ремонт дверей, смена дверных приборов, установка замка - 0.71 т.р.</t>
  </si>
  <si>
    <t>смена стекол - 1.32 т.р.</t>
  </si>
  <si>
    <t>прочее - 2.12 т.р.</t>
  </si>
  <si>
    <t>аварийное обслуживание -  14.10 т.р.</t>
  </si>
  <si>
    <t>ремонт ЦО  - 1.85 т.р.</t>
  </si>
  <si>
    <t>работы по электрике - 1.66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</si>
  <si>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281</t>
    </r>
    <r>
      <rPr>
        <b/>
        <sz val="11"/>
        <color indexed="8"/>
        <rFont val="Calibri"/>
        <family val="2"/>
        <charset val="204"/>
      </rPr>
      <t xml:space="preserve">,44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</si>
  <si>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</si>
  <si>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</si>
  <si>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</si>
  <si>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</si>
  <si>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</si>
  <si>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</si>
  <si>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</si>
  <si>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</si>
  <si>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</si>
  <si>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</si>
  <si>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4/1 по ул. Центральная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</si>
  <si>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</si>
  <si>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</si>
  <si>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</si>
  <si>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</si>
  <si>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</si>
  <si>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ОАО "Вымпелком", ООО "Перспектива", ООО "ГМК"</t>
  </si>
  <si>
    <t>Поступило от ЦИТ "Домашние сети" за размещение интернет оборудования 2160,00 руб., от ОАО "Вымпелком" 2450,00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</si>
  <si>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</si>
  <si>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</si>
  <si>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</si>
  <si>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</si>
  <si>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</si>
  <si>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</si>
  <si>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</si>
  <si>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</si>
  <si>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</si>
  <si>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</si>
  <si>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</si>
  <si>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</si>
  <si>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</si>
  <si>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</si>
  <si>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</si>
  <si>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</si>
  <si>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Н/2008-12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</si>
  <si>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</si>
  <si>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</si>
  <si>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</si>
  <si>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</si>
  <si>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</si>
  <si>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</si>
  <si>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</si>
  <si>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</si>
  <si>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</si>
  <si>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</si>
  <si>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</si>
  <si>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</si>
  <si>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</si>
  <si>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</si>
  <si>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</si>
  <si>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</si>
  <si>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</si>
  <si>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4/1  по ул. Центральная с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</si>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</sst>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Fill="1"/>
    <xf numFmtId="0" fontId="4" fillId="0" borderId="0" xfId="1" applyFont="1" applyFill="1"/>
    <xf numFmtId="4" fontId="4" fillId="0" borderId="0" xfId="1" applyNumberFormat="1" applyFont="1" applyFill="1"/>
    <xf numFmtId="4" fontId="3" fillId="0" borderId="0" xfId="1" applyNumberFormat="1" applyFill="1"/>
    <xf numFmtId="0" fontId="5" fillId="0" borderId="0" xfId="1" applyFont="1" applyFill="1"/>
    <xf numFmtId="0" fontId="6" fillId="0" borderId="0" xfId="1" applyFont="1" applyFill="1"/>
    <xf numFmtId="4" fontId="7" fillId="0" borderId="0" xfId="1" applyNumberFormat="1" applyFont="1" applyFill="1"/>
    <xf numFmtId="0" fontId="8" fillId="0" borderId="0" xfId="1" applyFont="1" applyFill="1"/>
    <xf numFmtId="0" fontId="5" fillId="0" borderId="2" xfId="1" applyFont="1" applyFill="1" applyBorder="1" applyAlignment="1">
      <alignment horizontal="center" vertical="top" wrapText="1"/>
    </xf>
    <xf numFmtId="0" fontId="3" fillId="0" borderId="3" xfId="1" applyFill="1" applyBorder="1" applyAlignment="1">
      <alignment horizontal="center" vertical="top" wrapText="1"/>
    </xf>
    <xf numFmtId="0" fontId="3" fillId="0" borderId="4" xfId="1" applyFill="1" applyBorder="1" applyAlignment="1">
      <alignment horizontal="center" vertical="top" wrapText="1"/>
    </xf>
    <xf numFmtId="4" fontId="4" fillId="0" borderId="5" xfId="1" applyNumberFormat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wrapText="1"/>
    </xf>
    <xf numFmtId="0" fontId="9" fillId="0" borderId="6" xfId="1" applyFont="1" applyFill="1" applyBorder="1" applyAlignment="1">
      <alignment horizontal="center" vertical="top" wrapText="1"/>
    </xf>
    <xf numFmtId="0" fontId="3" fillId="0" borderId="0" xfId="1" applyFont="1" applyFill="1"/>
    <xf numFmtId="0" fontId="9" fillId="0" borderId="7" xfId="1" applyFont="1" applyFill="1" applyBorder="1" applyAlignment="1">
      <alignment horizontal="center" vertical="top" wrapText="1"/>
    </xf>
    <xf numFmtId="4" fontId="9" fillId="0" borderId="7" xfId="1" applyNumberFormat="1" applyFont="1" applyFill="1" applyBorder="1" applyAlignment="1">
      <alignment vertical="top" wrapText="1"/>
    </xf>
    <xf numFmtId="0" fontId="9" fillId="0" borderId="8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top" wrapText="1"/>
    </xf>
    <xf numFmtId="4" fontId="10" fillId="0" borderId="3" xfId="1" applyNumberFormat="1" applyFont="1" applyFill="1" applyBorder="1" applyAlignment="1">
      <alignment vertical="top" wrapText="1"/>
    </xf>
    <xf numFmtId="4" fontId="4" fillId="0" borderId="7" xfId="1" applyNumberFormat="1" applyFont="1" applyFill="1" applyBorder="1" applyAlignment="1">
      <alignment vertical="top" wrapText="1"/>
    </xf>
    <xf numFmtId="4" fontId="4" fillId="0" borderId="7" xfId="1" applyNumberFormat="1" applyFont="1" applyFill="1" applyBorder="1" applyAlignment="1">
      <alignment horizontal="right" vertical="top" wrapText="1"/>
    </xf>
    <xf numFmtId="0" fontId="11" fillId="0" borderId="7" xfId="1" applyFont="1" applyFill="1" applyBorder="1" applyAlignment="1">
      <alignment horizontal="center" vertical="top" wrapText="1"/>
    </xf>
    <xf numFmtId="0" fontId="12" fillId="0" borderId="8" xfId="1" applyFont="1" applyFill="1" applyBorder="1" applyAlignment="1">
      <alignment horizontal="center" vertical="top" wrapText="1"/>
    </xf>
    <xf numFmtId="4" fontId="10" fillId="0" borderId="7" xfId="1" applyNumberFormat="1" applyFont="1" applyFill="1" applyBorder="1" applyAlignment="1">
      <alignment vertical="top" wrapText="1"/>
    </xf>
    <xf numFmtId="4" fontId="5" fillId="0" borderId="7" xfId="1" applyNumberFormat="1" applyFont="1" applyFill="1" applyBorder="1" applyAlignment="1">
      <alignment horizontal="right" vertical="top" wrapText="1"/>
    </xf>
    <xf numFmtId="0" fontId="13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right" vertical="top" wrapText="1"/>
    </xf>
    <xf numFmtId="0" fontId="12" fillId="0" borderId="10" xfId="1" applyFont="1" applyFill="1" applyBorder="1" applyAlignment="1">
      <alignment horizontal="center" vertical="top" wrapText="1"/>
    </xf>
    <xf numFmtId="0" fontId="12" fillId="0" borderId="7" xfId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  <xf numFmtId="0" fontId="12" fillId="0" borderId="3" xfId="1" applyFont="1" applyFill="1" applyBorder="1" applyAlignment="1">
      <alignment horizontal="center" vertical="top" wrapText="1"/>
    </xf>
    <xf numFmtId="0" fontId="9" fillId="0" borderId="4" xfId="1" applyFont="1" applyFill="1" applyBorder="1" applyAlignment="1">
      <alignment horizontal="center" vertical="top" wrapText="1"/>
    </xf>
    <xf numFmtId="0" fontId="15" fillId="0" borderId="10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2" fontId="3" fillId="0" borderId="0" xfId="1" applyNumberFormat="1" applyFill="1"/>
    <xf numFmtId="0" fontId="4" fillId="0" borderId="9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vertical="top" wrapText="1"/>
    </xf>
    <xf numFmtId="0" fontId="16" fillId="0" borderId="13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18" fillId="0" borderId="0" xfId="1" applyFont="1" applyFill="1" applyBorder="1"/>
    <xf numFmtId="0" fontId="9" fillId="0" borderId="0" xfId="1" applyFont="1" applyFill="1" applyAlignment="1">
      <alignment horizontal="center"/>
    </xf>
    <xf numFmtId="0" fontId="18" fillId="0" borderId="3" xfId="1" applyFont="1" applyFill="1" applyBorder="1"/>
    <xf numFmtId="0" fontId="18" fillId="0" borderId="4" xfId="1" applyFont="1" applyFill="1" applyBorder="1"/>
    <xf numFmtId="0" fontId="9" fillId="0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18" fillId="0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C24" workbookViewId="0">
      <selection activeCell="C22" sqref="C22:I22"/>
    </sheetView>
  </sheetViews>
  <sheetFormatPr defaultRowHeight="12.75" x14ac:dyDescent="0.2"/>
  <cols>
    <col min="1" max="1" width="3.42578125" style="7" hidden="1" customWidth="1"/>
    <col min="2" max="2" width="9.140625" style="7" hidden="1" customWidth="1"/>
    <col min="3" max="3" width="29.42578125" style="8" customWidth="1"/>
    <col min="4" max="4" width="13.140625" style="8" customWidth="1"/>
    <col min="5" max="5" width="11.85546875" style="8" customWidth="1"/>
    <col min="6" max="6" width="13.28515625" style="8" customWidth="1"/>
    <col min="7" max="7" width="11.85546875" style="8" customWidth="1"/>
    <col min="8" max="8" width="13.5703125" style="8" customWidth="1"/>
    <col min="9" max="9" width="24" style="8" customWidth="1"/>
    <col min="10" max="10" width="10.140625" style="7" hidden="1" customWidth="1"/>
    <col min="11" max="11" width="9.5703125" style="7" hidden="1" customWidth="1"/>
    <col min="12" max="16384" width="9.140625" style="7"/>
  </cols>
  <sheetData>
    <row r="1" spans="3:9" ht="12.75" hidden="1" customHeight="1" x14ac:dyDescent="0.2">
      <c r="C1" s="57"/>
      <c r="D1" s="57"/>
      <c r="E1" s="57"/>
      <c r="F1" s="57"/>
      <c r="G1" s="57"/>
      <c r="H1" s="57"/>
      <c r="I1" s="57"/>
    </row>
    <row r="2" spans="3:9" ht="13.5" hidden="1" customHeight="1" thickBot="1" x14ac:dyDescent="0.25">
      <c r="C2" s="57"/>
      <c r="D2" s="57"/>
      <c r="E2" s="57" t="s">
        <v>67</v>
      </c>
      <c r="F2" s="57"/>
      <c r="G2" s="57"/>
      <c r="H2" s="57"/>
      <c r="I2" s="57"/>
    </row>
    <row r="3" spans="3:9" ht="13.5" hidden="1" customHeight="1" thickBot="1" x14ac:dyDescent="0.25">
      <c r="C3" s="56"/>
      <c r="D3" s="55"/>
      <c r="E3" s="54"/>
      <c r="F3" s="54"/>
      <c r="G3" s="54"/>
      <c r="H3" s="54"/>
      <c r="I3" s="53"/>
    </row>
    <row r="4" spans="3:9" ht="12.75" hidden="1" customHeight="1" x14ac:dyDescent="0.2">
      <c r="C4" s="52"/>
      <c r="D4" s="52"/>
      <c r="E4" s="51"/>
      <c r="F4" s="51"/>
      <c r="G4" s="51"/>
      <c r="H4" s="51"/>
      <c r="I4" s="51"/>
    </row>
    <row r="5" spans="3:9" ht="12.75" customHeight="1" x14ac:dyDescent="0.2">
      <c r="C5" s="52"/>
      <c r="D5" s="52"/>
      <c r="E5" s="51"/>
      <c r="F5" s="51"/>
      <c r="G5" s="51"/>
      <c r="H5" s="51"/>
      <c r="I5" s="51"/>
    </row>
    <row r="6" spans="3:9" ht="12.75" customHeight="1" x14ac:dyDescent="0.2">
      <c r="C6" s="52"/>
      <c r="D6" s="52"/>
      <c r="E6" s="51"/>
      <c r="F6" s="51"/>
      <c r="G6" s="51"/>
      <c r="H6" s="51"/>
      <c r="I6" s="51"/>
    </row>
    <row r="7" spans="3:9" ht="12.75" customHeight="1" x14ac:dyDescent="0.2">
      <c r="C7" s="52"/>
      <c r="D7" s="52"/>
      <c r="E7" s="51"/>
      <c r="F7" s="51"/>
      <c r="G7" s="51"/>
      <c r="H7" s="51"/>
      <c r="I7" s="51"/>
    </row>
    <row r="8" spans="3:9" ht="12.75" customHeight="1" x14ac:dyDescent="0.2">
      <c r="C8" s="52"/>
      <c r="D8" s="52"/>
      <c r="E8" s="51"/>
      <c r="F8" s="51"/>
      <c r="G8" s="51"/>
      <c r="H8" s="51"/>
      <c r="I8" s="51"/>
    </row>
    <row r="9" spans="3:9" ht="12.75" customHeight="1" x14ac:dyDescent="0.2">
      <c r="C9" s="52"/>
      <c r="D9" s="52"/>
      <c r="E9" s="51"/>
      <c r="F9" s="51"/>
      <c r="G9" s="51"/>
      <c r="H9" s="51"/>
      <c r="I9" s="51"/>
    </row>
    <row r="10" spans="3:9" ht="12.75" customHeight="1" x14ac:dyDescent="0.2">
      <c r="C10" s="52"/>
      <c r="D10" s="52"/>
      <c r="E10" s="51"/>
      <c r="F10" s="51"/>
      <c r="G10" s="51"/>
      <c r="H10" s="51"/>
      <c r="I10" s="51"/>
    </row>
    <row r="11" spans="3:9" ht="12.75" customHeight="1" x14ac:dyDescent="0.2">
      <c r="C11" s="52"/>
      <c r="D11" s="52"/>
      <c r="E11" s="51"/>
      <c r="F11" s="51"/>
      <c r="G11" s="51"/>
      <c r="H11" s="51"/>
      <c r="I11" s="51"/>
    </row>
    <row r="12" spans="3:9" ht="12.75" customHeight="1" x14ac:dyDescent="0.2">
      <c r="C12" s="52"/>
      <c r="D12" s="52"/>
      <c r="E12" s="51"/>
      <c r="F12" s="51"/>
      <c r="G12" s="51"/>
      <c r="H12" s="51"/>
      <c r="I12" s="51"/>
    </row>
    <row r="13" spans="3:9" ht="12.75" customHeight="1" x14ac:dyDescent="0.2">
      <c r="C13" s="52"/>
      <c r="D13" s="52"/>
      <c r="E13" s="51"/>
      <c r="F13" s="51"/>
      <c r="G13" s="51"/>
      <c r="H13" s="51"/>
      <c r="I13" s="51"/>
    </row>
    <row r="14" spans="3:9" ht="12.75" customHeight="1" x14ac:dyDescent="0.2">
      <c r="C14" s="52"/>
      <c r="D14" s="52"/>
      <c r="E14" s="51"/>
      <c r="F14" s="51"/>
      <c r="G14" s="51"/>
      <c r="H14" s="51"/>
      <c r="I14" s="51"/>
    </row>
    <row r="15" spans="3:9" ht="12.75" customHeight="1" x14ac:dyDescent="0.2">
      <c r="C15" s="52"/>
      <c r="D15" s="52"/>
      <c r="E15" s="51"/>
      <c r="F15" s="51"/>
      <c r="G15" s="51"/>
      <c r="H15" s="51"/>
      <c r="I15" s="51"/>
    </row>
    <row r="16" spans="3:9" ht="12.75" customHeight="1" x14ac:dyDescent="0.2">
      <c r="C16" s="52"/>
      <c r="D16" s="52"/>
      <c r="E16" s="51"/>
      <c r="F16" s="51"/>
      <c r="G16" s="51"/>
      <c r="H16" s="51"/>
      <c r="I16" s="51"/>
    </row>
    <row r="17" spans="3:11" ht="12.75" customHeight="1" x14ac:dyDescent="0.2">
      <c r="C17" s="52"/>
      <c r="D17" s="52"/>
      <c r="E17" s="51"/>
      <c r="F17" s="51"/>
      <c r="G17" s="51"/>
      <c r="H17" s="51"/>
      <c r="I17" s="51"/>
    </row>
    <row r="18" spans="3:11" ht="12.75" customHeight="1" x14ac:dyDescent="0.2">
      <c r="C18" s="52"/>
      <c r="D18" s="52"/>
      <c r="E18" s="51"/>
      <c r="F18" s="51"/>
      <c r="G18" s="51"/>
      <c r="H18" s="51"/>
      <c r="I18" s="51"/>
    </row>
    <row r="19" spans="3:11" ht="12.75" customHeight="1" x14ac:dyDescent="0.2">
      <c r="C19" s="52"/>
      <c r="D19" s="52"/>
      <c r="E19" s="51"/>
      <c r="F19" s="51"/>
      <c r="G19" s="51"/>
      <c r="H19" s="51"/>
      <c r="I19" s="51"/>
    </row>
    <row r="20" spans="3:11" ht="12.75" customHeight="1" x14ac:dyDescent="0.2">
      <c r="C20" s="52"/>
      <c r="D20" s="52"/>
      <c r="E20" s="51"/>
      <c r="F20" s="51"/>
      <c r="G20" s="51"/>
      <c r="H20" s="51"/>
      <c r="I20" s="51"/>
    </row>
    <row r="21" spans="3:11" ht="12.75" customHeight="1" x14ac:dyDescent="0.2">
      <c r="C21" s="52"/>
      <c r="D21" s="52"/>
      <c r="E21" s="51"/>
      <c r="F21" s="51"/>
      <c r="G21" s="51"/>
      <c r="H21" s="51"/>
      <c r="I21" s="51"/>
    </row>
    <row r="22" spans="3:11" ht="14.25" x14ac:dyDescent="0.2">
      <c r="C22" s="50" t="s">
        <v>66</v>
      </c>
      <c r="D22" s="50"/>
      <c r="E22" s="50"/>
      <c r="F22" s="50"/>
      <c r="G22" s="50"/>
      <c r="H22" s="50"/>
      <c r="I22" s="50"/>
    </row>
    <row r="23" spans="3:11" x14ac:dyDescent="0.2">
      <c r="C23" s="49" t="s">
        <v>65</v>
      </c>
      <c r="D23" s="49"/>
      <c r="E23" s="49"/>
      <c r="F23" s="49"/>
      <c r="G23" s="49"/>
      <c r="H23" s="49"/>
      <c r="I23" s="49"/>
    </row>
    <row r="24" spans="3:11" x14ac:dyDescent="0.2">
      <c r="C24" s="49" t="s">
        <v>64</v>
      </c>
      <c r="D24" s="49"/>
      <c r="E24" s="49"/>
      <c r="F24" s="49"/>
      <c r="G24" s="49"/>
      <c r="H24" s="49"/>
      <c r="I24" s="49"/>
    </row>
    <row r="25" spans="3:11" ht="6" customHeight="1" thickBot="1" x14ac:dyDescent="0.25">
      <c r="C25" s="48"/>
      <c r="D25" s="48"/>
      <c r="E25" s="48"/>
      <c r="F25" s="48"/>
      <c r="G25" s="48"/>
      <c r="H25" s="48"/>
      <c r="I25" s="48"/>
    </row>
    <row r="26" spans="3:11" ht="50.25" customHeight="1" thickBot="1" x14ac:dyDescent="0.25">
      <c r="C26" s="36" t="s">
        <v>54</v>
      </c>
      <c r="D26" s="39" t="s">
        <v>53</v>
      </c>
      <c r="E26" s="38" t="s">
        <v>52</v>
      </c>
      <c r="F26" s="38" t="s">
        <v>51</v>
      </c>
      <c r="G26" s="38" t="s">
        <v>50</v>
      </c>
      <c r="H26" s="38" t="s">
        <v>49</v>
      </c>
      <c r="I26" s="39" t="s">
        <v>63</v>
      </c>
    </row>
    <row r="27" spans="3:11" ht="13.5" customHeight="1" thickBot="1" x14ac:dyDescent="0.25">
      <c r="C27" s="47" t="s">
        <v>62</v>
      </c>
      <c r="D27" s="40"/>
      <c r="E27" s="40"/>
      <c r="F27" s="40"/>
      <c r="G27" s="40"/>
      <c r="H27" s="40"/>
      <c r="I27" s="46"/>
    </row>
    <row r="28" spans="3:11" ht="13.5" customHeight="1" thickBot="1" x14ac:dyDescent="0.25">
      <c r="C28" s="24" t="s">
        <v>61</v>
      </c>
      <c r="D28" s="28">
        <v>321786.63999999966</v>
      </c>
      <c r="E28" s="31">
        <v>1894395.85</v>
      </c>
      <c r="F28" s="31">
        <v>1957486.22</v>
      </c>
      <c r="G28" s="31">
        <v>1689839.7</v>
      </c>
      <c r="H28" s="31">
        <f>+D28+E28-F28</f>
        <v>258696.26999999979</v>
      </c>
      <c r="I28" s="45" t="s">
        <v>60</v>
      </c>
      <c r="K28" s="44">
        <f>85698.14+240371.11-4282.61</f>
        <v>321786.64</v>
      </c>
    </row>
    <row r="29" spans="3:11" ht="13.5" customHeight="1" thickBot="1" x14ac:dyDescent="0.25">
      <c r="C29" s="24" t="s">
        <v>59</v>
      </c>
      <c r="D29" s="28">
        <v>150294.92999999993</v>
      </c>
      <c r="E29" s="27">
        <v>635005.66</v>
      </c>
      <c r="F29" s="27">
        <v>654914.30000000005</v>
      </c>
      <c r="G29" s="31">
        <v>729199.38</v>
      </c>
      <c r="H29" s="31">
        <f>+D29+E29-F29</f>
        <v>130386.28999999992</v>
      </c>
      <c r="I29" s="43"/>
      <c r="K29" s="44">
        <f>95688.92+82423.82-27817.81</f>
        <v>150294.93</v>
      </c>
    </row>
    <row r="30" spans="3:11" ht="13.5" customHeight="1" thickBot="1" x14ac:dyDescent="0.25">
      <c r="C30" s="24" t="s">
        <v>58</v>
      </c>
      <c r="D30" s="28">
        <v>68440.399999999965</v>
      </c>
      <c r="E30" s="27">
        <v>380359.33</v>
      </c>
      <c r="F30" s="27">
        <v>385815.67</v>
      </c>
      <c r="G30" s="31">
        <v>400196.2</v>
      </c>
      <c r="H30" s="31">
        <f>+D30+E30-F30</f>
        <v>62984.06</v>
      </c>
      <c r="I30" s="43"/>
      <c r="K30" s="44">
        <f>39976.26-10231.18+9194.23+29501.09</f>
        <v>68440.399999999994</v>
      </c>
    </row>
    <row r="31" spans="3:11" ht="13.5" customHeight="1" thickBot="1" x14ac:dyDescent="0.25">
      <c r="C31" s="24" t="s">
        <v>57</v>
      </c>
      <c r="D31" s="28">
        <v>41553.229999999923</v>
      </c>
      <c r="E31" s="27">
        <v>248117.66</v>
      </c>
      <c r="F31" s="27">
        <v>251211.4</v>
      </c>
      <c r="G31" s="31">
        <v>283317.32</v>
      </c>
      <c r="H31" s="31">
        <f>+D31+E31-F31</f>
        <v>38459.489999999903</v>
      </c>
      <c r="I31" s="43"/>
      <c r="K31" s="7">
        <f>11392.47-3190.09+9670.32+17244.92-3571.91+10007.52</f>
        <v>41553.229999999996</v>
      </c>
    </row>
    <row r="32" spans="3:11" ht="13.5" customHeight="1" thickBot="1" x14ac:dyDescent="0.25">
      <c r="C32" s="24" t="s">
        <v>56</v>
      </c>
      <c r="D32" s="28">
        <v>4189.0300000000061</v>
      </c>
      <c r="E32" s="27">
        <v>38735.11</v>
      </c>
      <c r="F32" s="27">
        <v>40495.68</v>
      </c>
      <c r="G32" s="31"/>
      <c r="H32" s="31">
        <f>+D32+E32-F32</f>
        <v>2428.4600000000064</v>
      </c>
      <c r="I32" s="42"/>
      <c r="K32" s="7">
        <f>28.98+554.64-80.21+3492.43-331.3+637.89-113.4</f>
        <v>4189.03</v>
      </c>
    </row>
    <row r="33" spans="3:11" ht="13.5" customHeight="1" thickBot="1" x14ac:dyDescent="0.25">
      <c r="C33" s="24" t="s">
        <v>32</v>
      </c>
      <c r="D33" s="23">
        <f>SUM(D28:D32)</f>
        <v>586264.22999999952</v>
      </c>
      <c r="E33" s="23">
        <f>SUM(E28:E32)</f>
        <v>3196613.6100000003</v>
      </c>
      <c r="F33" s="23">
        <f>SUM(F28:F32)</f>
        <v>3289923.27</v>
      </c>
      <c r="G33" s="23">
        <f>SUM(G28:G32)</f>
        <v>3102552.6</v>
      </c>
      <c r="H33" s="23">
        <f>SUM(H28:H32)</f>
        <v>492954.56999999966</v>
      </c>
      <c r="I33" s="41"/>
    </row>
    <row r="34" spans="3:11" ht="13.5" customHeight="1" thickBot="1" x14ac:dyDescent="0.25">
      <c r="C34" s="40" t="s">
        <v>55</v>
      </c>
      <c r="D34" s="40"/>
      <c r="E34" s="40"/>
      <c r="F34" s="40"/>
      <c r="G34" s="40"/>
      <c r="H34" s="40"/>
      <c r="I34" s="40"/>
    </row>
    <row r="35" spans="3:11" ht="54" customHeight="1" thickBot="1" x14ac:dyDescent="0.25">
      <c r="C35" s="30" t="s">
        <v>54</v>
      </c>
      <c r="D35" s="39" t="s">
        <v>53</v>
      </c>
      <c r="E35" s="38" t="s">
        <v>52</v>
      </c>
      <c r="F35" s="38" t="s">
        <v>51</v>
      </c>
      <c r="G35" s="38" t="s">
        <v>50</v>
      </c>
      <c r="H35" s="38" t="s">
        <v>49</v>
      </c>
      <c r="I35" s="37" t="s">
        <v>48</v>
      </c>
    </row>
    <row r="36" spans="3:11" ht="28.5" customHeight="1" thickBot="1" x14ac:dyDescent="0.25">
      <c r="C36" s="36" t="s">
        <v>47</v>
      </c>
      <c r="D36" s="35">
        <f>189370.06-4888.46+408.88</f>
        <v>184890.48</v>
      </c>
      <c r="E36" s="26">
        <v>1479277.5</v>
      </c>
      <c r="F36" s="26">
        <v>1511115.71</v>
      </c>
      <c r="G36" s="26">
        <f>+E36</f>
        <v>1479277.5</v>
      </c>
      <c r="H36" s="26">
        <f>+D36+E36-F36</f>
        <v>153052.27000000002</v>
      </c>
      <c r="I36" s="34" t="s">
        <v>46</v>
      </c>
      <c r="J36" s="10">
        <f>160834.17-3852.14+9.47-3.21+32.74-11.07+3.89-1.32+43.21-14.63-D36</f>
        <v>-27849.370000000024</v>
      </c>
      <c r="K36" s="10">
        <f>196150.97-11260.49+502.88-36.03+1901.69-90.79+227.65-27.17+2228.26-238.94+2.32-1.32+25.66-14.63-H36</f>
        <v>36317.789999999979</v>
      </c>
    </row>
    <row r="37" spans="3:11" ht="14.25" customHeight="1" thickBot="1" x14ac:dyDescent="0.25">
      <c r="C37" s="24" t="s">
        <v>45</v>
      </c>
      <c r="D37" s="28">
        <v>37952.910000000033</v>
      </c>
      <c r="E37" s="31">
        <v>296344.28000000003</v>
      </c>
      <c r="F37" s="31">
        <v>303132.64</v>
      </c>
      <c r="G37" s="26">
        <v>281437.65000000002</v>
      </c>
      <c r="H37" s="26">
        <f>+D37+E37-F37</f>
        <v>31164.550000000047</v>
      </c>
      <c r="I37" s="33"/>
      <c r="J37" s="10">
        <f>40208.71-2255.8</f>
        <v>37952.909999999996</v>
      </c>
    </row>
    <row r="38" spans="3:11" ht="13.5" customHeight="1" thickBot="1" x14ac:dyDescent="0.25">
      <c r="C38" s="30" t="s">
        <v>44</v>
      </c>
      <c r="D38" s="32">
        <v>2774.1299999999933</v>
      </c>
      <c r="E38" s="31"/>
      <c r="F38" s="31">
        <v>2774.13</v>
      </c>
      <c r="G38" s="26"/>
      <c r="H38" s="26">
        <f>+D38+E38-F38</f>
        <v>-6.8212102632969618E-12</v>
      </c>
      <c r="I38" s="22"/>
    </row>
    <row r="39" spans="3:11" ht="12.75" customHeight="1" thickBot="1" x14ac:dyDescent="0.25">
      <c r="C39" s="24" t="s">
        <v>43</v>
      </c>
      <c r="D39" s="28">
        <v>24462.360000000015</v>
      </c>
      <c r="E39" s="31">
        <v>174704.64000000001</v>
      </c>
      <c r="F39" s="31">
        <v>179531.83</v>
      </c>
      <c r="G39" s="26">
        <f>+E39</f>
        <v>174704.64000000001</v>
      </c>
      <c r="H39" s="26">
        <f>+D39+E39-F39</f>
        <v>19635.170000000042</v>
      </c>
      <c r="I39" s="29" t="s">
        <v>42</v>
      </c>
      <c r="J39" s="7">
        <f>25792.22-1329.86</f>
        <v>24462.36</v>
      </c>
    </row>
    <row r="40" spans="3:11" ht="33.75" customHeight="1" thickBot="1" x14ac:dyDescent="0.25">
      <c r="C40" s="24" t="s">
        <v>41</v>
      </c>
      <c r="D40" s="28">
        <v>40562.369999999995</v>
      </c>
      <c r="E40" s="31">
        <v>322472.75</v>
      </c>
      <c r="F40" s="31">
        <v>329711.23</v>
      </c>
      <c r="G40" s="26">
        <v>242967.41</v>
      </c>
      <c r="H40" s="26">
        <f>+D40+E40-F40</f>
        <v>33323.890000000014</v>
      </c>
      <c r="I40" s="25" t="s">
        <v>40</v>
      </c>
      <c r="J40" s="7">
        <f>12769.08+21649.25-817.34</f>
        <v>33600.990000000005</v>
      </c>
      <c r="K40" s="7">
        <f>10580.57+5474.59-157.81+27119.73-2454.71</f>
        <v>40562.370000000003</v>
      </c>
    </row>
    <row r="41" spans="3:11" ht="30.75" customHeight="1" thickBot="1" x14ac:dyDescent="0.25">
      <c r="C41" s="24" t="s">
        <v>39</v>
      </c>
      <c r="D41" s="28">
        <v>1839.989999999998</v>
      </c>
      <c r="E41" s="27">
        <v>14692.37</v>
      </c>
      <c r="F41" s="27">
        <v>15189.42</v>
      </c>
      <c r="G41" s="26">
        <f>+E41</f>
        <v>14692.37</v>
      </c>
      <c r="H41" s="26">
        <f>+D41+E41-F41</f>
        <v>1342.9400000000005</v>
      </c>
      <c r="I41" s="25" t="s">
        <v>38</v>
      </c>
      <c r="J41" s="7">
        <f>1951.82-111.83</f>
        <v>1839.99</v>
      </c>
    </row>
    <row r="42" spans="3:11" ht="13.5" customHeight="1" thickBot="1" x14ac:dyDescent="0.25">
      <c r="C42" s="30" t="s">
        <v>37</v>
      </c>
      <c r="D42" s="28">
        <v>28556.77999999997</v>
      </c>
      <c r="E42" s="27">
        <v>173932.54</v>
      </c>
      <c r="F42" s="27">
        <v>179226.27</v>
      </c>
      <c r="G42" s="26">
        <f>+E42</f>
        <v>173932.54</v>
      </c>
      <c r="H42" s="26">
        <f>+D42+E42-F42</f>
        <v>23263.049999999988</v>
      </c>
      <c r="I42" s="29"/>
      <c r="J42" s="7">
        <f>29728.22-1171.44</f>
        <v>28556.780000000002</v>
      </c>
    </row>
    <row r="43" spans="3:11" ht="13.5" customHeight="1" thickBot="1" x14ac:dyDescent="0.25">
      <c r="C43" s="30" t="s">
        <v>36</v>
      </c>
      <c r="D43" s="28">
        <v>10066.690000000002</v>
      </c>
      <c r="E43" s="27">
        <v>129529.71</v>
      </c>
      <c r="F43" s="27">
        <v>126869.47</v>
      </c>
      <c r="G43" s="26">
        <f>+E43</f>
        <v>129529.71</v>
      </c>
      <c r="H43" s="26">
        <f>+D43+E43-F43</f>
        <v>12726.930000000022</v>
      </c>
      <c r="I43" s="29"/>
      <c r="J43" s="7">
        <f>3056.67-269.39+1758.29-133.39</f>
        <v>4412.1799999999994</v>
      </c>
      <c r="K43" s="7">
        <f>6438.62-2896.03+12360-5835.9</f>
        <v>10066.69</v>
      </c>
    </row>
    <row r="44" spans="3:11" ht="13.5" customHeight="1" thickBot="1" x14ac:dyDescent="0.25">
      <c r="C44" s="30" t="s">
        <v>35</v>
      </c>
      <c r="D44" s="28">
        <f>4888.46-408.88</f>
        <v>4479.58</v>
      </c>
      <c r="E44" s="27">
        <v>64329.96</v>
      </c>
      <c r="F44" s="27">
        <v>63812.24</v>
      </c>
      <c r="G44" s="26">
        <f>+E44</f>
        <v>64329.96</v>
      </c>
      <c r="H44" s="26">
        <f>+D44+E44-F44</f>
        <v>4997.2999999999956</v>
      </c>
      <c r="I44" s="29"/>
    </row>
    <row r="45" spans="3:11" ht="13.5" customHeight="1" thickBot="1" x14ac:dyDescent="0.25">
      <c r="C45" s="24" t="s">
        <v>34</v>
      </c>
      <c r="D45" s="28">
        <v>4881.9000000000087</v>
      </c>
      <c r="E45" s="27">
        <v>38370.879999999997</v>
      </c>
      <c r="F45" s="27">
        <v>39487.81</v>
      </c>
      <c r="G45" s="26">
        <f>+E45</f>
        <v>38370.879999999997</v>
      </c>
      <c r="H45" s="26">
        <f>+D45+E45-F45</f>
        <v>3764.9700000000084</v>
      </c>
      <c r="I45" s="25" t="s">
        <v>33</v>
      </c>
      <c r="J45" s="7">
        <f>5174.03-292.13</f>
        <v>4881.8999999999996</v>
      </c>
    </row>
    <row r="46" spans="3:11" s="21" customFormat="1" ht="13.5" customHeight="1" thickBot="1" x14ac:dyDescent="0.25">
      <c r="C46" s="24" t="s">
        <v>32</v>
      </c>
      <c r="D46" s="23">
        <f>SUM(D36:D45)</f>
        <v>340467.19000000006</v>
      </c>
      <c r="E46" s="23">
        <f>SUM(E36:E45)</f>
        <v>2693654.63</v>
      </c>
      <c r="F46" s="23">
        <f>SUM(F36:F45)</f>
        <v>2750850.7500000005</v>
      </c>
      <c r="G46" s="23">
        <f>SUM(G36:G45)</f>
        <v>2599242.66</v>
      </c>
      <c r="H46" s="23">
        <f>SUM(H36:H45)</f>
        <v>283271.07000000018</v>
      </c>
      <c r="I46" s="22"/>
    </row>
    <row r="47" spans="3:11" ht="13.5" customHeight="1" thickBot="1" x14ac:dyDescent="0.25">
      <c r="C47" s="20" t="s">
        <v>31</v>
      </c>
      <c r="D47" s="20"/>
      <c r="E47" s="20"/>
      <c r="F47" s="20"/>
      <c r="G47" s="20"/>
      <c r="H47" s="20"/>
      <c r="I47" s="20"/>
    </row>
    <row r="48" spans="3:11" ht="43.5" customHeight="1" thickBot="1" x14ac:dyDescent="0.25">
      <c r="C48" s="19" t="s">
        <v>30</v>
      </c>
      <c r="D48" s="18" t="s">
        <v>29</v>
      </c>
      <c r="E48" s="17"/>
      <c r="F48" s="17"/>
      <c r="G48" s="17"/>
      <c r="H48" s="16"/>
      <c r="I48" s="15" t="s">
        <v>28</v>
      </c>
    </row>
    <row r="49" spans="3:8" ht="22.5" customHeight="1" x14ac:dyDescent="0.3">
      <c r="C49" s="14" t="s">
        <v>27</v>
      </c>
      <c r="D49" s="14"/>
      <c r="E49" s="14"/>
      <c r="F49" s="14"/>
      <c r="G49" s="14"/>
      <c r="H49" s="13">
        <f>+H33+H46</f>
        <v>776225.6399999999</v>
      </c>
    </row>
    <row r="50" spans="3:8" ht="15" hidden="1" x14ac:dyDescent="0.25">
      <c r="C50" s="12" t="s">
        <v>26</v>
      </c>
      <c r="D50" s="12"/>
    </row>
    <row r="51" spans="3:8" ht="12.75" customHeight="1" x14ac:dyDescent="0.2">
      <c r="C51" s="11" t="s">
        <v>25</v>
      </c>
    </row>
    <row r="52" spans="3:8" x14ac:dyDescent="0.2">
      <c r="E52" s="9"/>
      <c r="F52" s="9"/>
    </row>
    <row r="53" spans="3:8" x14ac:dyDescent="0.2">
      <c r="C53" s="7"/>
      <c r="D53" s="10"/>
      <c r="E53" s="10"/>
      <c r="F53" s="10"/>
      <c r="G53" s="10"/>
      <c r="H53" s="10"/>
    </row>
    <row r="54" spans="3:8" x14ac:dyDescent="0.2">
      <c r="D54" s="9"/>
    </row>
    <row r="55" spans="3:8" x14ac:dyDescent="0.2">
      <c r="H55" s="9"/>
    </row>
  </sheetData>
  <mergeCells count="10">
    <mergeCell ref="D48:H48"/>
    <mergeCell ref="I36:I37"/>
    <mergeCell ref="C47:I47"/>
    <mergeCell ref="C22:I22"/>
    <mergeCell ref="C23:I23"/>
    <mergeCell ref="C34:I34"/>
    <mergeCell ref="C27:I27"/>
    <mergeCell ref="C25:I25"/>
    <mergeCell ref="C24:I24"/>
    <mergeCell ref="I28:I32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0"/>
  <sheetViews>
    <sheetView topLeftCell="A16" zoomScaleNormal="100" zoomScaleSheetLayoutView="120" workbookViewId="0">
      <selection activeCell="H24" sqref="H24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4.5703125" customWidth="1"/>
  </cols>
  <sheetData>
    <row r="13" spans="1:9" x14ac:dyDescent="0.25">
      <c r="A13" s="6" t="s">
        <v>24</v>
      </c>
      <c r="B13" s="6"/>
      <c r="C13" s="6"/>
      <c r="D13" s="6"/>
      <c r="E13" s="6"/>
      <c r="F13" s="6"/>
      <c r="G13" s="6"/>
      <c r="H13" s="6"/>
      <c r="I13" s="6"/>
    </row>
    <row r="14" spans="1:9" x14ac:dyDescent="0.25">
      <c r="A14" s="6" t="s">
        <v>23</v>
      </c>
      <c r="B14" s="6"/>
      <c r="C14" s="6"/>
      <c r="D14" s="6"/>
      <c r="E14" s="6"/>
      <c r="F14" s="6"/>
      <c r="G14" s="6"/>
      <c r="H14" s="6"/>
      <c r="I14" s="6"/>
    </row>
    <row r="15" spans="1:9" x14ac:dyDescent="0.25">
      <c r="A15" s="6" t="s">
        <v>22</v>
      </c>
      <c r="B15" s="6"/>
      <c r="C15" s="6"/>
      <c r="D15" s="6"/>
      <c r="E15" s="6"/>
      <c r="F15" s="6"/>
      <c r="G15" s="6"/>
      <c r="H15" s="6"/>
      <c r="I15" s="6"/>
    </row>
    <row r="16" spans="1:9" ht="60" x14ac:dyDescent="0.25">
      <c r="A16" s="4" t="s">
        <v>21</v>
      </c>
      <c r="B16" s="4" t="s">
        <v>20</v>
      </c>
      <c r="C16" s="4" t="s">
        <v>19</v>
      </c>
      <c r="D16" s="4" t="s">
        <v>18</v>
      </c>
      <c r="E16" s="4" t="s">
        <v>17</v>
      </c>
      <c r="F16" s="5" t="s">
        <v>16</v>
      </c>
      <c r="G16" s="5" t="s">
        <v>15</v>
      </c>
      <c r="H16" s="4" t="s">
        <v>14</v>
      </c>
      <c r="I16" s="4" t="s">
        <v>13</v>
      </c>
    </row>
    <row r="17" spans="1:9" x14ac:dyDescent="0.25">
      <c r="A17" s="3" t="s">
        <v>12</v>
      </c>
      <c r="B17" s="2">
        <v>27.152729999999998</v>
      </c>
      <c r="C17" s="2"/>
      <c r="D17" s="2">
        <v>296.34428000000003</v>
      </c>
      <c r="E17" s="2">
        <v>303.13263999999998</v>
      </c>
      <c r="F17" s="2">
        <v>9.3949999999999996</v>
      </c>
      <c r="G17" s="2">
        <v>281.43765000000002</v>
      </c>
      <c r="H17" s="1">
        <v>31.164549999999998</v>
      </c>
      <c r="I17" s="1">
        <f>B17+D17+F17-G17</f>
        <v>51.454360000000008</v>
      </c>
    </row>
    <row r="19" spans="1:9" x14ac:dyDescent="0.25">
      <c r="A19" t="s">
        <v>11</v>
      </c>
    </row>
    <row r="20" spans="1:9" x14ac:dyDescent="0.25">
      <c r="A20" t="s">
        <v>10</v>
      </c>
    </row>
    <row r="21" spans="1:9" x14ac:dyDescent="0.25">
      <c r="A21" t="s">
        <v>9</v>
      </c>
    </row>
    <row r="22" spans="1:9" x14ac:dyDescent="0.25">
      <c r="A22" t="s">
        <v>8</v>
      </c>
    </row>
    <row r="23" spans="1:9" x14ac:dyDescent="0.25">
      <c r="A23" t="s">
        <v>7</v>
      </c>
    </row>
    <row r="24" spans="1:9" x14ac:dyDescent="0.25">
      <c r="A24" t="s">
        <v>6</v>
      </c>
    </row>
    <row r="25" spans="1:9" x14ac:dyDescent="0.25">
      <c r="A25" t="s">
        <v>5</v>
      </c>
    </row>
    <row r="26" spans="1:9" x14ac:dyDescent="0.25">
      <c r="A26" t="s">
        <v>4</v>
      </c>
    </row>
    <row r="27" spans="1:9" x14ac:dyDescent="0.25">
      <c r="A27" t="s">
        <v>3</v>
      </c>
    </row>
    <row r="28" spans="1:9" x14ac:dyDescent="0.25">
      <c r="A28" t="s">
        <v>2</v>
      </c>
    </row>
    <row r="29" spans="1:9" x14ac:dyDescent="0.25">
      <c r="A29" t="s">
        <v>1</v>
      </c>
    </row>
    <row r="30" spans="1:9" x14ac:dyDescent="0.25">
      <c r="A30" t="s">
        <v>0</v>
      </c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Центральная4 1</vt:lpstr>
      <vt:lpstr>Центральная 4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2018-04-02T10:54:08Z</dcterms:created>
  <dcterms:modified xsi:type="dcterms:W3CDTF">2018-04-02T10:54:27Z</dcterms:modified>
</cp:coreProperties>
</file>