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Центральная4 2" sheetId="1" r:id="rId1"/>
    <sheet name="Центральная 4 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H29" i="1"/>
  <c r="K29" i="1"/>
  <c r="H30" i="1"/>
  <c r="K30" i="1"/>
  <c r="H31" i="1"/>
  <c r="K31" i="1"/>
  <c r="H32" i="1"/>
  <c r="K32" i="1"/>
  <c r="H33" i="1"/>
  <c r="K33" i="1"/>
  <c r="D34" i="1"/>
  <c r="E34" i="1"/>
  <c r="F34" i="1"/>
  <c r="G34" i="1"/>
  <c r="H34" i="1"/>
  <c r="D37" i="1"/>
  <c r="J37" i="1" s="1"/>
  <c r="G37" i="1"/>
  <c r="H37" i="1"/>
  <c r="K37" i="1"/>
  <c r="H38" i="1"/>
  <c r="J38" i="1"/>
  <c r="H39" i="1"/>
  <c r="J39" i="1"/>
  <c r="G40" i="1"/>
  <c r="H40" i="1"/>
  <c r="J40" i="1"/>
  <c r="H41" i="1"/>
  <c r="J41" i="1"/>
  <c r="K41" i="1"/>
  <c r="G42" i="1"/>
  <c r="H42" i="1"/>
  <c r="J42" i="1"/>
  <c r="G43" i="1"/>
  <c r="G48" i="1" s="1"/>
  <c r="H43" i="1"/>
  <c r="J43" i="1"/>
  <c r="G44" i="1"/>
  <c r="H44" i="1"/>
  <c r="J44" i="1"/>
  <c r="D45" i="1"/>
  <c r="G45" i="1"/>
  <c r="H45" i="1"/>
  <c r="G46" i="1"/>
  <c r="H46" i="1"/>
  <c r="J46" i="1"/>
  <c r="K46" i="1"/>
  <c r="H47" i="1"/>
  <c r="D48" i="1"/>
  <c r="E48" i="1"/>
  <c r="F48" i="1"/>
  <c r="H48" i="1"/>
  <c r="H52" i="1" s="1"/>
</calcChain>
</file>

<file path=xl/sharedStrings.xml><?xml version="1.0" encoding="utf-8"?>
<sst xmlns="http://schemas.openxmlformats.org/spreadsheetml/2006/main" count="75" uniqueCount="67">
  <si>
    <t>Примечание: подробный отчет о выполненных работах по текущему и капитальному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</si>
  <si>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</si>
  <si>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01.01.2018г.</t>
  </si>
  <si>
    <t>Администрация МО Сертолово Лен.обл. (ВУС, КДН)</t>
  </si>
  <si>
    <t xml:space="preserve">Поступило от Администрации МО Сертолово за управление и содержание общедомового имущества, и за сбор ТБО  11305,91 руб. </t>
  </si>
  <si>
    <t>ЦИТ "Домашние сети", ОАО "Вымпелком", ООО "Перспектива", ООО "ГМК"</t>
  </si>
  <si>
    <t>Поступило от ЦИТ "Домашние сети" за размещение интернет оборудования 1080,00 руб., от ОАО "Вымпелком" 4900,00 руб., от ООО "Перспектива" 600,00 руб., от ООО "ГМК" 4185,00 руб.</t>
  </si>
  <si>
    <t>Размещение Интернет оборудования</t>
  </si>
  <si>
    <t>Прочие поступления</t>
  </si>
  <si>
    <t>Итого</t>
  </si>
  <si>
    <t>страхование</t>
  </si>
  <si>
    <t>Повышающий коэффициент</t>
  </si>
  <si>
    <t>электр под и лифт</t>
  </si>
  <si>
    <t xml:space="preserve"> ООО"Энерго-Сервис"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</si>
  <si>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</si>
  <si>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</si>
  <si>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</si>
  <si>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</si>
  <si>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</si>
  <si>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</si>
  <si>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</si>
  <si>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</si>
  <si>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</si>
  <si>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</si>
  <si>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Н/2008-13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</si>
  <si>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</si>
  <si>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</si>
  <si>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</si>
  <si>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</si>
  <si>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</si>
  <si>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</si>
  <si>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</si>
  <si>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</si>
  <si>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</si>
  <si>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</si>
  <si>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</si>
  <si>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</si>
  <si>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</si>
  <si>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</si>
  <si>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</si>
  <si>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</si>
  <si>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</si>
  <si>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4/2  по ул. Центральная с 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</si>
  <si>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</si>
  <si>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</si>
  <si>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</si>
  <si>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смена канализационных труб на чердаке  - 0.27 т.р.</t>
  </si>
  <si>
    <t>смена спускных кранов на воздухосборных баках - 0.95 т.р.</t>
  </si>
  <si>
    <t>прочее - 1.35 т.р.</t>
  </si>
  <si>
    <t>аварийное обслуживание - 11.17 т.р.</t>
  </si>
  <si>
    <t>смена стекол - 0.75 т.р.</t>
  </si>
  <si>
    <t>ремонт дверей - 1.65 т.р.</t>
  </si>
  <si>
    <t>работы по электрике - 0.69 т.р.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</si>
  <si>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</t>
    </r>
    <r>
      <rPr>
        <b/>
        <sz val="11"/>
        <color indexed="8"/>
        <rFont val="Calibri"/>
        <family val="2"/>
        <charset val="204"/>
      </rPr>
      <t xml:space="preserve">6,21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</si>
  <si>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</si>
  <si>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</si>
  <si>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01.01.2018г.,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</si>
  <si>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</si>
  <si>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</si>
  <si>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</si>
  <si>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</si>
  <si>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</si>
  <si>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01.01.2017г., тыс.руб.</t>
  </si>
  <si>
    <t>№                             п/п</t>
  </si>
  <si>
    <t>№ 4/2 по ул. Центральная с 01.01.2017г. по 31.12.2017г.</t>
  </si>
  <si>
    <t xml:space="preserve"> по выполнению плана текущего ремонта жилого дома</t>
  </si>
  <si>
    <t>1. 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</si>
</sst>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0" xfId="0" applyFont="1" applyFill="1"/>
    <xf numFmtId="0" fontId="10" fillId="0" borderId="7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vertical="top" wrapText="1"/>
    </xf>
    <xf numFmtId="4" fontId="11" fillId="0" borderId="2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11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4" fontId="5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0" fontId="13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0" fillId="0" borderId="0" xfId="0" applyFont="1" applyFill="1" applyAlignment="1">
      <alignment horizontal="center"/>
    </xf>
    <xf numFmtId="0" fontId="18" fillId="0" borderId="2" xfId="0" applyFont="1" applyFill="1" applyBorder="1"/>
    <xf numFmtId="0" fontId="18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8" fillId="0" borderId="0" xfId="0" applyFont="1" applyFill="1"/>
    <xf numFmtId="0" fontId="1" fillId="0" borderId="0" xfId="1"/>
    <xf numFmtId="2" fontId="2" fillId="0" borderId="13" xfId="1" applyNumberFormat="1" applyFont="1" applyFill="1" applyBorder="1" applyAlignment="1">
      <alignment horizontal="center" vertical="center"/>
    </xf>
    <xf numFmtId="2" fontId="2" fillId="2" borderId="13" xfId="1" applyNumberFormat="1" applyFont="1" applyFill="1" applyBorder="1" applyAlignment="1">
      <alignment horizontal="center" vertical="center"/>
    </xf>
    <xf numFmtId="2" fontId="2" fillId="3" borderId="13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C22" workbookViewId="0">
      <selection activeCell="I36" sqref="I3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4" style="2" customWidth="1"/>
    <col min="10" max="10" width="10.140625" style="1" hidden="1" customWidth="1"/>
    <col min="11" max="11" width="10.5703125" style="1" hidden="1" customWidth="1"/>
    <col min="12" max="16384" width="9.140625" style="1"/>
  </cols>
  <sheetData>
    <row r="1" spans="3:9" ht="12.75" hidden="1" customHeight="1" x14ac:dyDescent="0.2">
      <c r="C1" s="53"/>
      <c r="D1" s="53"/>
      <c r="E1" s="53"/>
      <c r="F1" s="53"/>
      <c r="G1" s="53"/>
      <c r="H1" s="53"/>
      <c r="I1" s="53"/>
    </row>
    <row r="2" spans="3:9" ht="13.5" hidden="1" customHeight="1" thickBot="1" x14ac:dyDescent="0.25">
      <c r="C2" s="53"/>
      <c r="D2" s="53"/>
      <c r="E2" s="53" t="s">
        <v>45</v>
      </c>
      <c r="F2" s="53"/>
      <c r="G2" s="53"/>
      <c r="H2" s="53"/>
      <c r="I2" s="53"/>
    </row>
    <row r="3" spans="3:9" ht="13.5" hidden="1" customHeight="1" thickBot="1" x14ac:dyDescent="0.25">
      <c r="C3" s="52"/>
      <c r="D3" s="51"/>
      <c r="E3" s="50"/>
      <c r="F3" s="50"/>
      <c r="G3" s="50"/>
      <c r="H3" s="50"/>
      <c r="I3" s="49"/>
    </row>
    <row r="4" spans="3:9" ht="12.75" hidden="1" customHeight="1" x14ac:dyDescent="0.2">
      <c r="C4" s="48"/>
      <c r="D4" s="48"/>
      <c r="E4" s="47"/>
      <c r="F4" s="47"/>
      <c r="G4" s="47"/>
      <c r="H4" s="47"/>
      <c r="I4" s="47"/>
    </row>
    <row r="5" spans="3:9" ht="12.75" customHeight="1" x14ac:dyDescent="0.2">
      <c r="C5" s="48"/>
      <c r="D5" s="48"/>
      <c r="E5" s="47"/>
      <c r="F5" s="47"/>
      <c r="G5" s="47"/>
      <c r="H5" s="47"/>
      <c r="I5" s="47"/>
    </row>
    <row r="6" spans="3:9" ht="12.75" customHeight="1" x14ac:dyDescent="0.2">
      <c r="C6" s="48"/>
      <c r="D6" s="48"/>
      <c r="E6" s="47"/>
      <c r="F6" s="47"/>
      <c r="G6" s="47"/>
      <c r="H6" s="47"/>
      <c r="I6" s="47"/>
    </row>
    <row r="7" spans="3:9" ht="12.75" customHeight="1" x14ac:dyDescent="0.2">
      <c r="C7" s="48"/>
      <c r="D7" s="48"/>
      <c r="E7" s="47"/>
      <c r="F7" s="47"/>
      <c r="G7" s="47"/>
      <c r="H7" s="47"/>
      <c r="I7" s="47"/>
    </row>
    <row r="8" spans="3:9" ht="12.75" customHeight="1" x14ac:dyDescent="0.2">
      <c r="C8" s="48"/>
      <c r="D8" s="48"/>
      <c r="E8" s="47"/>
      <c r="F8" s="47"/>
      <c r="G8" s="47"/>
      <c r="H8" s="47"/>
      <c r="I8" s="47"/>
    </row>
    <row r="9" spans="3:9" ht="12.75" customHeight="1" x14ac:dyDescent="0.2">
      <c r="C9" s="48"/>
      <c r="D9" s="48"/>
      <c r="E9" s="47"/>
      <c r="F9" s="47"/>
      <c r="G9" s="47"/>
      <c r="H9" s="47"/>
      <c r="I9" s="47"/>
    </row>
    <row r="10" spans="3:9" ht="12.75" customHeight="1" x14ac:dyDescent="0.2">
      <c r="C10" s="48"/>
      <c r="D10" s="48"/>
      <c r="E10" s="47"/>
      <c r="F10" s="47"/>
      <c r="G10" s="47"/>
      <c r="H10" s="47"/>
      <c r="I10" s="47"/>
    </row>
    <row r="11" spans="3:9" ht="12.75" customHeight="1" x14ac:dyDescent="0.2">
      <c r="C11" s="48"/>
      <c r="D11" s="48"/>
      <c r="E11" s="47"/>
      <c r="F11" s="47"/>
      <c r="G11" s="47"/>
      <c r="H11" s="47"/>
      <c r="I11" s="47"/>
    </row>
    <row r="12" spans="3:9" ht="12.75" customHeight="1" x14ac:dyDescent="0.2">
      <c r="C12" s="48"/>
      <c r="D12" s="48"/>
      <c r="E12" s="47"/>
      <c r="F12" s="47"/>
      <c r="G12" s="47"/>
      <c r="H12" s="47"/>
      <c r="I12" s="47"/>
    </row>
    <row r="13" spans="3:9" ht="12.75" customHeight="1" x14ac:dyDescent="0.2">
      <c r="C13" s="48"/>
      <c r="D13" s="48"/>
      <c r="E13" s="47"/>
      <c r="F13" s="47"/>
      <c r="G13" s="47"/>
      <c r="H13" s="47"/>
      <c r="I13" s="47"/>
    </row>
    <row r="14" spans="3:9" ht="12.75" customHeight="1" x14ac:dyDescent="0.2">
      <c r="C14" s="48"/>
      <c r="D14" s="48"/>
      <c r="E14" s="47"/>
      <c r="F14" s="47"/>
      <c r="G14" s="47"/>
      <c r="H14" s="47"/>
      <c r="I14" s="47"/>
    </row>
    <row r="15" spans="3:9" ht="12.75" customHeight="1" x14ac:dyDescent="0.2">
      <c r="C15" s="48"/>
      <c r="D15" s="48"/>
      <c r="E15" s="47"/>
      <c r="F15" s="47"/>
      <c r="G15" s="47"/>
      <c r="H15" s="47"/>
      <c r="I15" s="47"/>
    </row>
    <row r="16" spans="3:9" ht="12.75" customHeight="1" x14ac:dyDescent="0.2">
      <c r="C16" s="48"/>
      <c r="D16" s="48"/>
      <c r="E16" s="47"/>
      <c r="F16" s="47"/>
      <c r="G16" s="47"/>
      <c r="H16" s="47"/>
      <c r="I16" s="47"/>
    </row>
    <row r="17" spans="3:11" ht="12.75" customHeight="1" x14ac:dyDescent="0.2">
      <c r="C17" s="48"/>
      <c r="D17" s="48"/>
      <c r="E17" s="47"/>
      <c r="F17" s="47"/>
      <c r="G17" s="47"/>
      <c r="H17" s="47"/>
      <c r="I17" s="47"/>
    </row>
    <row r="18" spans="3:11" ht="12.75" customHeight="1" x14ac:dyDescent="0.2">
      <c r="C18" s="48"/>
      <c r="D18" s="48"/>
      <c r="E18" s="47"/>
      <c r="F18" s="47"/>
      <c r="G18" s="47"/>
      <c r="H18" s="47"/>
      <c r="I18" s="47"/>
    </row>
    <row r="19" spans="3:11" ht="12.75" customHeight="1" x14ac:dyDescent="0.2">
      <c r="C19" s="48"/>
      <c r="D19" s="48"/>
      <c r="E19" s="47"/>
      <c r="F19" s="47"/>
      <c r="G19" s="47"/>
      <c r="H19" s="47"/>
      <c r="I19" s="47"/>
    </row>
    <row r="20" spans="3:11" ht="12.75" customHeight="1" x14ac:dyDescent="0.2">
      <c r="C20" s="48"/>
      <c r="D20" s="48"/>
      <c r="E20" s="47"/>
      <c r="F20" s="47"/>
      <c r="G20" s="47"/>
      <c r="H20" s="47"/>
      <c r="I20" s="47"/>
    </row>
    <row r="21" spans="3:11" ht="12.75" customHeight="1" x14ac:dyDescent="0.2">
      <c r="C21" s="48"/>
      <c r="D21" s="48"/>
      <c r="E21" s="47"/>
      <c r="F21" s="47"/>
      <c r="G21" s="47"/>
      <c r="H21" s="47"/>
      <c r="I21" s="47"/>
    </row>
    <row r="22" spans="3:11" ht="12.75" customHeight="1" x14ac:dyDescent="0.2">
      <c r="C22" s="48"/>
      <c r="D22" s="48"/>
      <c r="E22" s="47"/>
      <c r="F22" s="47"/>
      <c r="G22" s="47"/>
      <c r="H22" s="47"/>
      <c r="I22" s="47"/>
    </row>
    <row r="23" spans="3:11" ht="14.25" x14ac:dyDescent="0.2">
      <c r="C23" s="46" t="s">
        <v>44</v>
      </c>
      <c r="D23" s="46"/>
      <c r="E23" s="46"/>
      <c r="F23" s="46"/>
      <c r="G23" s="46"/>
      <c r="H23" s="46"/>
      <c r="I23" s="46"/>
    </row>
    <row r="24" spans="3:11" x14ac:dyDescent="0.2">
      <c r="C24" s="45" t="s">
        <v>43</v>
      </c>
      <c r="D24" s="45"/>
      <c r="E24" s="45"/>
      <c r="F24" s="45"/>
      <c r="G24" s="45"/>
      <c r="H24" s="45"/>
      <c r="I24" s="45"/>
    </row>
    <row r="25" spans="3:11" x14ac:dyDescent="0.2">
      <c r="C25" s="45" t="s">
        <v>42</v>
      </c>
      <c r="D25" s="45"/>
      <c r="E25" s="45"/>
      <c r="F25" s="45"/>
      <c r="G25" s="45"/>
      <c r="H25" s="45"/>
      <c r="I25" s="45"/>
    </row>
    <row r="26" spans="3:11" ht="6" customHeight="1" thickBot="1" x14ac:dyDescent="0.25">
      <c r="C26" s="44"/>
      <c r="D26" s="44"/>
      <c r="E26" s="44"/>
      <c r="F26" s="44"/>
      <c r="G26" s="44"/>
      <c r="H26" s="44"/>
      <c r="I26" s="44"/>
    </row>
    <row r="27" spans="3:11" ht="52.5" customHeight="1" thickBot="1" x14ac:dyDescent="0.25">
      <c r="C27" s="32" t="s">
        <v>32</v>
      </c>
      <c r="D27" s="35" t="s">
        <v>31</v>
      </c>
      <c r="E27" s="34" t="s">
        <v>30</v>
      </c>
      <c r="F27" s="34" t="s">
        <v>29</v>
      </c>
      <c r="G27" s="34" t="s">
        <v>28</v>
      </c>
      <c r="H27" s="34" t="s">
        <v>27</v>
      </c>
      <c r="I27" s="35" t="s">
        <v>41</v>
      </c>
    </row>
    <row r="28" spans="3:11" ht="13.5" customHeight="1" thickBot="1" x14ac:dyDescent="0.25">
      <c r="C28" s="43" t="s">
        <v>40</v>
      </c>
      <c r="D28" s="36"/>
      <c r="E28" s="36"/>
      <c r="F28" s="36"/>
      <c r="G28" s="36"/>
      <c r="H28" s="36"/>
      <c r="I28" s="42"/>
    </row>
    <row r="29" spans="3:11" ht="13.5" customHeight="1" thickBot="1" x14ac:dyDescent="0.25">
      <c r="C29" s="19" t="s">
        <v>39</v>
      </c>
      <c r="D29" s="23">
        <v>391181.49</v>
      </c>
      <c r="E29" s="24">
        <v>1632900.36</v>
      </c>
      <c r="F29" s="24">
        <v>1718017.25</v>
      </c>
      <c r="G29" s="24">
        <v>1486787.97</v>
      </c>
      <c r="H29" s="24">
        <f>+D29+E29-F29</f>
        <v>306064.60000000009</v>
      </c>
      <c r="I29" s="41" t="s">
        <v>38</v>
      </c>
      <c r="K29" s="38">
        <f>108939.39+284399.85-2157.75</f>
        <v>391181.49</v>
      </c>
    </row>
    <row r="30" spans="3:11" ht="13.5" customHeight="1" thickBot="1" x14ac:dyDescent="0.25">
      <c r="C30" s="19" t="s">
        <v>37</v>
      </c>
      <c r="D30" s="23">
        <v>247693.29000000004</v>
      </c>
      <c r="E30" s="21">
        <v>729865.28</v>
      </c>
      <c r="F30" s="21">
        <v>820672.01</v>
      </c>
      <c r="G30" s="24">
        <v>796768.65</v>
      </c>
      <c r="H30" s="24">
        <f>+D30+E30-F30</f>
        <v>156886.56000000006</v>
      </c>
      <c r="I30" s="40"/>
      <c r="K30" s="38">
        <f>173963.01-11747.61+85477.89</f>
        <v>247693.29000000004</v>
      </c>
    </row>
    <row r="31" spans="3:11" ht="13.5" customHeight="1" thickBot="1" x14ac:dyDescent="0.25">
      <c r="C31" s="19" t="s">
        <v>36</v>
      </c>
      <c r="D31" s="23">
        <v>122721.77999999991</v>
      </c>
      <c r="E31" s="21">
        <v>395152.92</v>
      </c>
      <c r="F31" s="21">
        <v>441350.93</v>
      </c>
      <c r="G31" s="24">
        <v>506695.91</v>
      </c>
      <c r="H31" s="24">
        <f>+D31+E31-F31</f>
        <v>76523.769999999902</v>
      </c>
      <c r="I31" s="40"/>
      <c r="K31" s="1">
        <f>26556.54+2565.44+102306.91-8707.11</f>
        <v>122721.78000000001</v>
      </c>
    </row>
    <row r="32" spans="3:11" ht="13.5" customHeight="1" thickBot="1" x14ac:dyDescent="0.25">
      <c r="C32" s="19" t="s">
        <v>35</v>
      </c>
      <c r="D32" s="23">
        <v>74947.12</v>
      </c>
      <c r="E32" s="21">
        <v>268139.18</v>
      </c>
      <c r="F32" s="21">
        <v>294078.78999999998</v>
      </c>
      <c r="G32" s="24">
        <v>336956.47</v>
      </c>
      <c r="H32" s="24">
        <f>+D32+E32-F32</f>
        <v>49007.510000000009</v>
      </c>
      <c r="I32" s="40"/>
      <c r="K32" s="1">
        <f>9193.22+36924.51-3054.92+8435.61+25039.16-1590.46</f>
        <v>74947.12</v>
      </c>
    </row>
    <row r="33" spans="3:11" ht="13.5" customHeight="1" thickBot="1" x14ac:dyDescent="0.25">
      <c r="C33" s="19" t="s">
        <v>34</v>
      </c>
      <c r="D33" s="23">
        <v>9782.2000000000044</v>
      </c>
      <c r="E33" s="21">
        <v>40075.550000000003</v>
      </c>
      <c r="F33" s="21">
        <v>44598.35</v>
      </c>
      <c r="G33" s="24"/>
      <c r="H33" s="24">
        <f>+D33+E33-F33</f>
        <v>5259.4000000000087</v>
      </c>
      <c r="I33" s="39"/>
      <c r="K33" s="38">
        <f>1744.44+5490.08-20.46+2538.86-54.2+71.02+12.46</f>
        <v>9782.1999999999989</v>
      </c>
    </row>
    <row r="34" spans="3:11" ht="13.5" customHeight="1" thickBot="1" x14ac:dyDescent="0.25">
      <c r="C34" s="19" t="s">
        <v>9</v>
      </c>
      <c r="D34" s="18">
        <f>SUM(D29:D33)</f>
        <v>846325.87999999989</v>
      </c>
      <c r="E34" s="18">
        <f>SUM(E29:E33)</f>
        <v>3066133.29</v>
      </c>
      <c r="F34" s="18">
        <f>SUM(F29:F33)</f>
        <v>3318717.33</v>
      </c>
      <c r="G34" s="18">
        <f>SUM(G29:G33)</f>
        <v>3127209</v>
      </c>
      <c r="H34" s="18">
        <f>SUM(H29:H33)</f>
        <v>593741.84000000008</v>
      </c>
      <c r="I34" s="37"/>
    </row>
    <row r="35" spans="3:11" ht="13.5" customHeight="1" thickBot="1" x14ac:dyDescent="0.25">
      <c r="C35" s="36" t="s">
        <v>33</v>
      </c>
      <c r="D35" s="36"/>
      <c r="E35" s="36"/>
      <c r="F35" s="36"/>
      <c r="G35" s="36"/>
      <c r="H35" s="36"/>
      <c r="I35" s="36"/>
    </row>
    <row r="36" spans="3:11" ht="51.75" customHeight="1" thickBot="1" x14ac:dyDescent="0.25">
      <c r="C36" s="25" t="s">
        <v>32</v>
      </c>
      <c r="D36" s="35" t="s">
        <v>31</v>
      </c>
      <c r="E36" s="34" t="s">
        <v>30</v>
      </c>
      <c r="F36" s="34" t="s">
        <v>29</v>
      </c>
      <c r="G36" s="34" t="s">
        <v>28</v>
      </c>
      <c r="H36" s="34" t="s">
        <v>27</v>
      </c>
      <c r="I36" s="33" t="s">
        <v>26</v>
      </c>
    </row>
    <row r="37" spans="3:11" ht="22.5" customHeight="1" thickBot="1" x14ac:dyDescent="0.25">
      <c r="C37" s="32" t="s">
        <v>25</v>
      </c>
      <c r="D37" s="31">
        <f>291311.34-7349.61+1.83</f>
        <v>283963.56000000006</v>
      </c>
      <c r="E37" s="22">
        <v>1455849.96</v>
      </c>
      <c r="F37" s="22">
        <v>1511330.26</v>
      </c>
      <c r="G37" s="22">
        <f>+E37</f>
        <v>1455849.96</v>
      </c>
      <c r="H37" s="22">
        <f>+D37+E37-F37</f>
        <v>228483.26</v>
      </c>
      <c r="I37" s="30" t="s">
        <v>24</v>
      </c>
      <c r="J37" s="28">
        <f>238264.1-1323.32+32.18-45.65+119.22-87.33+132.32-103.27+12.89-49.94-D37</f>
        <v>-47012.360000000015</v>
      </c>
      <c r="K37" s="28">
        <f>285130.61-1167.05+795.95-0.1+2846.76+350.6-0.27+3277.27-1.37+7.02-0.01+72.01-0.08-H37</f>
        <v>62828.080000000016</v>
      </c>
    </row>
    <row r="38" spans="3:11" ht="14.25" customHeight="1" thickBot="1" x14ac:dyDescent="0.25">
      <c r="C38" s="19" t="s">
        <v>23</v>
      </c>
      <c r="D38" s="23">
        <v>57223.440000000061</v>
      </c>
      <c r="E38" s="24">
        <v>291651.84000000003</v>
      </c>
      <c r="F38" s="24">
        <v>302661.63</v>
      </c>
      <c r="G38" s="22">
        <v>16834.32</v>
      </c>
      <c r="H38" s="22">
        <f>+D38+E38-F38</f>
        <v>46213.650000000081</v>
      </c>
      <c r="I38" s="29"/>
      <c r="J38" s="28">
        <f>57448-224.56</f>
        <v>57223.44</v>
      </c>
    </row>
    <row r="39" spans="3:11" ht="13.5" customHeight="1" thickBot="1" x14ac:dyDescent="0.25">
      <c r="C39" s="25" t="s">
        <v>22</v>
      </c>
      <c r="D39" s="27">
        <v>30672.01999999999</v>
      </c>
      <c r="E39" s="24">
        <v>15076.76</v>
      </c>
      <c r="F39" s="24">
        <v>36756.720000000001</v>
      </c>
      <c r="G39" s="22"/>
      <c r="H39" s="22">
        <f>+D39+E39-F39</f>
        <v>8992.0599999999904</v>
      </c>
      <c r="I39" s="26"/>
      <c r="J39" s="1">
        <f>30850.16-178.14</f>
        <v>30672.02</v>
      </c>
    </row>
    <row r="40" spans="3:11" ht="12.75" customHeight="1" thickBot="1" x14ac:dyDescent="0.25">
      <c r="C40" s="19" t="s">
        <v>21</v>
      </c>
      <c r="D40" s="23">
        <v>37365.81</v>
      </c>
      <c r="E40" s="24">
        <v>171938.4</v>
      </c>
      <c r="F40" s="24">
        <v>180005.64</v>
      </c>
      <c r="G40" s="22">
        <f>+E40</f>
        <v>171938.4</v>
      </c>
      <c r="H40" s="22">
        <f>+D40+E40-F40</f>
        <v>29298.569999999978</v>
      </c>
      <c r="I40" s="26" t="s">
        <v>20</v>
      </c>
      <c r="J40" s="1">
        <f>37554.47-188.66</f>
        <v>37365.81</v>
      </c>
    </row>
    <row r="41" spans="3:11" ht="27.75" customHeight="1" thickBot="1" x14ac:dyDescent="0.25">
      <c r="C41" s="19" t="s">
        <v>19</v>
      </c>
      <c r="D41" s="23">
        <v>60994.070000000007</v>
      </c>
      <c r="E41" s="24">
        <v>317365.68</v>
      </c>
      <c r="F41" s="24">
        <v>329289.57</v>
      </c>
      <c r="G41" s="22">
        <v>227100.51</v>
      </c>
      <c r="H41" s="22">
        <f>+D41+E41-F41</f>
        <v>49070.179999999993</v>
      </c>
      <c r="I41" s="20" t="s">
        <v>18</v>
      </c>
      <c r="J41" s="1">
        <f>22184.14+28100.18-280.78</f>
        <v>50003.54</v>
      </c>
      <c r="K41" s="1">
        <f>12800.29+13332.37+35105.62-244.21</f>
        <v>60994.070000000007</v>
      </c>
    </row>
    <row r="42" spans="3:11" ht="26.25" customHeight="1" thickBot="1" x14ac:dyDescent="0.25">
      <c r="C42" s="19" t="s">
        <v>17</v>
      </c>
      <c r="D42" s="23">
        <v>2939.4699999999993</v>
      </c>
      <c r="E42" s="21">
        <v>15264.96</v>
      </c>
      <c r="F42" s="21">
        <v>15989.65</v>
      </c>
      <c r="G42" s="22">
        <f>+E42</f>
        <v>15264.96</v>
      </c>
      <c r="H42" s="22">
        <f>+D42+E42-F42</f>
        <v>2214.7800000000007</v>
      </c>
      <c r="I42" s="20" t="s">
        <v>16</v>
      </c>
      <c r="J42" s="1">
        <f>2950.95-11.48</f>
        <v>2939.47</v>
      </c>
    </row>
    <row r="43" spans="3:11" ht="13.5" customHeight="1" thickBot="1" x14ac:dyDescent="0.25">
      <c r="C43" s="25" t="s">
        <v>15</v>
      </c>
      <c r="D43" s="23">
        <v>42997.359999999957</v>
      </c>
      <c r="E43" s="21">
        <v>168586.35</v>
      </c>
      <c r="F43" s="21">
        <v>181348.8</v>
      </c>
      <c r="G43" s="22">
        <f>+E43</f>
        <v>168586.35</v>
      </c>
      <c r="H43" s="22">
        <f>+D43+E43-F43</f>
        <v>30234.909999999974</v>
      </c>
      <c r="I43" s="26"/>
      <c r="J43" s="1">
        <f>43333.16-335.8</f>
        <v>42997.36</v>
      </c>
    </row>
    <row r="44" spans="3:11" ht="13.5" customHeight="1" thickBot="1" x14ac:dyDescent="0.25">
      <c r="C44" s="19" t="s">
        <v>14</v>
      </c>
      <c r="D44" s="23">
        <v>7368.8699999999953</v>
      </c>
      <c r="E44" s="21">
        <v>37763.160000000003</v>
      </c>
      <c r="F44" s="21">
        <v>39328</v>
      </c>
      <c r="G44" s="22">
        <f>+E44</f>
        <v>37763.160000000003</v>
      </c>
      <c r="H44" s="22">
        <f>+D44+E44-F44</f>
        <v>5804.0299999999988</v>
      </c>
      <c r="I44" s="20" t="s">
        <v>13</v>
      </c>
      <c r="J44" s="1">
        <f>7398.21-29.34</f>
        <v>7368.87</v>
      </c>
    </row>
    <row r="45" spans="3:11" ht="13.5" customHeight="1" thickBot="1" x14ac:dyDescent="0.25">
      <c r="C45" s="19" t="s">
        <v>12</v>
      </c>
      <c r="D45" s="23">
        <f>7349.61-1.83</f>
        <v>7347.78</v>
      </c>
      <c r="E45" s="21">
        <v>63540.28</v>
      </c>
      <c r="F45" s="21">
        <v>63956.84</v>
      </c>
      <c r="G45" s="22">
        <f>+E45</f>
        <v>63540.28</v>
      </c>
      <c r="H45" s="22">
        <f>+D45+E45-F45</f>
        <v>6931.2200000000012</v>
      </c>
      <c r="I45" s="20"/>
    </row>
    <row r="46" spans="3:11" ht="13.5" customHeight="1" thickBot="1" x14ac:dyDescent="0.25">
      <c r="C46" s="25" t="s">
        <v>11</v>
      </c>
      <c r="D46" s="23">
        <v>36375.350000000006</v>
      </c>
      <c r="E46" s="21">
        <v>111198.19</v>
      </c>
      <c r="F46" s="21">
        <v>130286.28</v>
      </c>
      <c r="G46" s="22">
        <f>+E46</f>
        <v>111198.19</v>
      </c>
      <c r="H46" s="24">
        <f>+D46+E46-F46</f>
        <v>17287.260000000009</v>
      </c>
      <c r="I46" s="20"/>
      <c r="J46" s="1">
        <f>4058.73+2009.81</f>
        <v>6068.54</v>
      </c>
      <c r="K46" s="1">
        <f>12363.64-300.54+24924.05-611.8</f>
        <v>36375.349999999991</v>
      </c>
    </row>
    <row r="47" spans="3:11" ht="13.5" hidden="1" customHeight="1" thickBot="1" x14ac:dyDescent="0.25">
      <c r="C47" s="19" t="s">
        <v>10</v>
      </c>
      <c r="D47" s="23">
        <v>0</v>
      </c>
      <c r="E47" s="21"/>
      <c r="F47" s="21"/>
      <c r="G47" s="22"/>
      <c r="H47" s="21">
        <f>+D47+E47-F47</f>
        <v>0</v>
      </c>
      <c r="I47" s="20"/>
    </row>
    <row r="48" spans="3:11" s="16" customFormat="1" ht="13.5" customHeight="1" thickBot="1" x14ac:dyDescent="0.25">
      <c r="C48" s="19" t="s">
        <v>9</v>
      </c>
      <c r="D48" s="18">
        <f>SUM(D37:D47)</f>
        <v>567247.7300000001</v>
      </c>
      <c r="E48" s="18">
        <f>SUM(E37:E47)</f>
        <v>2648235.58</v>
      </c>
      <c r="F48" s="18">
        <f>SUM(F37:F47)</f>
        <v>2790953.3899999992</v>
      </c>
      <c r="G48" s="18">
        <f>SUM(G37:G47)</f>
        <v>2268076.13</v>
      </c>
      <c r="H48" s="18">
        <f>SUM(H37:H47)</f>
        <v>424529.92000000004</v>
      </c>
      <c r="I48" s="17"/>
    </row>
    <row r="49" spans="3:9" ht="13.5" customHeight="1" thickBot="1" x14ac:dyDescent="0.25">
      <c r="C49" s="15" t="s">
        <v>8</v>
      </c>
      <c r="D49" s="15"/>
      <c r="E49" s="15"/>
      <c r="F49" s="15"/>
      <c r="G49" s="15"/>
      <c r="H49" s="15"/>
      <c r="I49" s="15"/>
    </row>
    <row r="50" spans="3:9" ht="42" customHeight="1" thickBot="1" x14ac:dyDescent="0.25">
      <c r="C50" s="14" t="s">
        <v>7</v>
      </c>
      <c r="D50" s="11" t="s">
        <v>6</v>
      </c>
      <c r="E50" s="10"/>
      <c r="F50" s="10"/>
      <c r="G50" s="10"/>
      <c r="H50" s="9"/>
      <c r="I50" s="13" t="s">
        <v>5</v>
      </c>
    </row>
    <row r="51" spans="3:9" ht="31.5" customHeight="1" thickBot="1" x14ac:dyDescent="0.25">
      <c r="C51" s="12" t="s">
        <v>3</v>
      </c>
      <c r="D51" s="11" t="s">
        <v>4</v>
      </c>
      <c r="E51" s="10"/>
      <c r="F51" s="10"/>
      <c r="G51" s="10"/>
      <c r="H51" s="9"/>
      <c r="I51" s="8" t="s">
        <v>3</v>
      </c>
    </row>
    <row r="52" spans="3:9" ht="18.75" customHeight="1" x14ac:dyDescent="0.3">
      <c r="C52" s="7" t="s">
        <v>2</v>
      </c>
      <c r="D52" s="7"/>
      <c r="E52" s="7"/>
      <c r="F52" s="7"/>
      <c r="G52" s="7"/>
      <c r="H52" s="6">
        <f>+H34+H48</f>
        <v>1018271.7600000001</v>
      </c>
    </row>
    <row r="53" spans="3:9" ht="13.5" hidden="1" customHeight="1" x14ac:dyDescent="0.25">
      <c r="C53" s="2" t="s">
        <v>1</v>
      </c>
      <c r="D53" s="5"/>
    </row>
    <row r="54" spans="3:9" ht="12.75" customHeight="1" x14ac:dyDescent="0.2">
      <c r="C54" s="4" t="s">
        <v>0</v>
      </c>
    </row>
    <row r="55" spans="3:9" x14ac:dyDescent="0.2">
      <c r="E55" s="3"/>
      <c r="F55" s="3"/>
    </row>
    <row r="56" spans="3:9" x14ac:dyDescent="0.2">
      <c r="D56" s="3"/>
      <c r="E56" s="3"/>
      <c r="F56" s="3"/>
      <c r="G56" s="3"/>
      <c r="H56" s="3"/>
    </row>
    <row r="57" spans="3:9" x14ac:dyDescent="0.2">
      <c r="D57" s="3"/>
    </row>
    <row r="58" spans="3:9" x14ac:dyDescent="0.2">
      <c r="H58" s="3"/>
    </row>
  </sheetData>
  <mergeCells count="11">
    <mergeCell ref="C23:I23"/>
    <mergeCell ref="C24:I24"/>
    <mergeCell ref="C35:I35"/>
    <mergeCell ref="C28:I28"/>
    <mergeCell ref="C26:I26"/>
    <mergeCell ref="C49:I49"/>
    <mergeCell ref="C25:I25"/>
    <mergeCell ref="I29:I33"/>
    <mergeCell ref="D51:H51"/>
    <mergeCell ref="D50:H50"/>
    <mergeCell ref="I37:I3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6"/>
  <sheetViews>
    <sheetView topLeftCell="A16" zoomScaleNormal="100" zoomScaleSheetLayoutView="120" workbookViewId="0">
      <selection activeCell="H24" sqref="H24"/>
    </sheetView>
  </sheetViews>
  <sheetFormatPr defaultRowHeight="15" x14ac:dyDescent="0.25"/>
  <cols>
    <col min="1" max="1" width="4.5703125" style="54" customWidth="1"/>
    <col min="2" max="2" width="12.42578125" style="54" customWidth="1"/>
    <col min="3" max="3" width="13.28515625" style="54" hidden="1" customWidth="1"/>
    <col min="4" max="4" width="12.140625" style="54" customWidth="1"/>
    <col min="5" max="6" width="13.5703125" style="54" customWidth="1"/>
    <col min="7" max="7" width="15.28515625" style="54" customWidth="1"/>
    <col min="8" max="8" width="15.140625" style="54" customWidth="1"/>
    <col min="9" max="9" width="14.140625" style="54" customWidth="1"/>
    <col min="10" max="16384" width="9.140625" style="54"/>
  </cols>
  <sheetData>
    <row r="13" spans="1:9" x14ac:dyDescent="0.25">
      <c r="A13" s="61" t="s">
        <v>66</v>
      </c>
      <c r="B13" s="61"/>
      <c r="C13" s="61"/>
      <c r="D13" s="61"/>
      <c r="E13" s="61"/>
      <c r="F13" s="61"/>
      <c r="G13" s="61"/>
      <c r="H13" s="61"/>
      <c r="I13" s="61"/>
    </row>
    <row r="14" spans="1:9" x14ac:dyDescent="0.25">
      <c r="A14" s="62" t="s">
        <v>65</v>
      </c>
      <c r="B14" s="62"/>
      <c r="C14" s="62"/>
      <c r="D14" s="62"/>
      <c r="E14" s="62"/>
      <c r="F14" s="62"/>
      <c r="G14" s="62"/>
      <c r="H14" s="62"/>
      <c r="I14" s="62"/>
    </row>
    <row r="15" spans="1:9" x14ac:dyDescent="0.25">
      <c r="A15" s="61" t="s">
        <v>64</v>
      </c>
      <c r="B15" s="61"/>
      <c r="C15" s="61"/>
      <c r="D15" s="61"/>
      <c r="E15" s="61"/>
      <c r="F15" s="61"/>
      <c r="G15" s="61"/>
      <c r="H15" s="61"/>
      <c r="I15" s="61"/>
    </row>
    <row r="16" spans="1:9" ht="60" x14ac:dyDescent="0.25">
      <c r="A16" s="59" t="s">
        <v>63</v>
      </c>
      <c r="B16" s="59" t="s">
        <v>62</v>
      </c>
      <c r="C16" s="59" t="s">
        <v>61</v>
      </c>
      <c r="D16" s="59" t="s">
        <v>60</v>
      </c>
      <c r="E16" s="59" t="s">
        <v>59</v>
      </c>
      <c r="F16" s="60" t="s">
        <v>58</v>
      </c>
      <c r="G16" s="60" t="s">
        <v>57</v>
      </c>
      <c r="H16" s="59" t="s">
        <v>56</v>
      </c>
      <c r="I16" s="59" t="s">
        <v>55</v>
      </c>
    </row>
    <row r="17" spans="1:9" x14ac:dyDescent="0.25">
      <c r="A17" s="58" t="s">
        <v>54</v>
      </c>
      <c r="B17" s="57">
        <v>-165.74518999999998</v>
      </c>
      <c r="C17" s="55"/>
      <c r="D17" s="55">
        <v>291.65183999999999</v>
      </c>
      <c r="E17" s="55">
        <v>302.66163</v>
      </c>
      <c r="F17" s="55">
        <f>(10765+11305.91)/1000</f>
        <v>22.070910000000001</v>
      </c>
      <c r="G17" s="56">
        <v>16.834320000000002</v>
      </c>
      <c r="H17" s="55">
        <v>46.213650000000001</v>
      </c>
      <c r="I17" s="55">
        <f>B17+D17+F17-G17</f>
        <v>131.14324000000002</v>
      </c>
    </row>
    <row r="19" spans="1:9" x14ac:dyDescent="0.25">
      <c r="A19" s="54" t="s">
        <v>53</v>
      </c>
    </row>
    <row r="20" spans="1:9" x14ac:dyDescent="0.25">
      <c r="A20" s="54" t="s">
        <v>52</v>
      </c>
    </row>
    <row r="21" spans="1:9" x14ac:dyDescent="0.25">
      <c r="A21" s="54" t="s">
        <v>51</v>
      </c>
    </row>
    <row r="22" spans="1:9" x14ac:dyDescent="0.25">
      <c r="A22" s="54" t="s">
        <v>50</v>
      </c>
    </row>
    <row r="23" spans="1:9" x14ac:dyDescent="0.25">
      <c r="A23" s="54" t="s">
        <v>49</v>
      </c>
    </row>
    <row r="24" spans="1:9" x14ac:dyDescent="0.25">
      <c r="A24" s="54" t="s">
        <v>48</v>
      </c>
    </row>
    <row r="25" spans="1:9" x14ac:dyDescent="0.25">
      <c r="A25" s="54" t="s">
        <v>47</v>
      </c>
    </row>
    <row r="26" spans="1:9" x14ac:dyDescent="0.25">
      <c r="A26" s="54" t="s">
        <v>46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Центральная4 2</vt:lpstr>
      <vt:lpstr>Центральная 4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2018-04-02T10:54:38Z</dcterms:created>
  <dcterms:modified xsi:type="dcterms:W3CDTF">2018-04-02T10:54:58Z</dcterms:modified>
</cp:coreProperties>
</file>