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Центральная8 2" sheetId="2" r:id="rId1"/>
    <sheet name="Центральная 8 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K26" i="2"/>
  <c r="H27" i="2"/>
  <c r="K27" i="2"/>
  <c r="H28" i="2"/>
  <c r="K28" i="2"/>
  <c r="H29" i="2"/>
  <c r="K29" i="2"/>
  <c r="H30" i="2"/>
  <c r="K30" i="2"/>
  <c r="D31" i="2"/>
  <c r="E31" i="2"/>
  <c r="F31" i="2"/>
  <c r="G31" i="2"/>
  <c r="H31" i="2"/>
  <c r="D34" i="2"/>
  <c r="J34" i="2" s="1"/>
  <c r="G34" i="2"/>
  <c r="H34" i="2"/>
  <c r="H44" i="2" s="1"/>
  <c r="H47" i="2" s="1"/>
  <c r="K34" i="2"/>
  <c r="H35" i="2"/>
  <c r="H36" i="2"/>
  <c r="G37" i="2"/>
  <c r="H37" i="2"/>
  <c r="H38" i="2"/>
  <c r="J38" i="2"/>
  <c r="K38" i="2"/>
  <c r="G39" i="2"/>
  <c r="H39" i="2"/>
  <c r="G40" i="2"/>
  <c r="H40" i="2"/>
  <c r="G41" i="2"/>
  <c r="H41" i="2"/>
  <c r="J41" i="2"/>
  <c r="K41" i="2"/>
  <c r="D42" i="2"/>
  <c r="G42" i="2"/>
  <c r="H42" i="2"/>
  <c r="G43" i="2"/>
  <c r="H43" i="2"/>
  <c r="E44" i="2"/>
  <c r="F44" i="2"/>
  <c r="G44" i="2"/>
  <c r="I17" i="1"/>
  <c r="D44" i="2" l="1"/>
</calcChain>
</file>

<file path=xl/sharedStrings.xml><?xml version="1.0" encoding="utf-8"?>
<sst xmlns="http://schemas.openxmlformats.org/spreadsheetml/2006/main" count="74" uniqueCount="67">
  <si>
    <t xml:space="preserve">герметизация стыков стеновых  панелей - 147.00 т.р. </t>
  </si>
  <si>
    <t>установка экранов на ливниевые трубы - 0.23 т.р.</t>
  </si>
  <si>
    <t>ремонт дверей - 0.12 т.р.</t>
  </si>
  <si>
    <t>работы по электрике - 0.45 т.р.</t>
  </si>
  <si>
    <t>прочее - 0.73 т.р.</t>
  </si>
  <si>
    <t>ремонт ЦО - 0.95 т.р.</t>
  </si>
  <si>
    <t>аварийное обслуживание - 5.71 т.р.</t>
  </si>
  <si>
    <t>смена стекол   - 0.50 т.р.</t>
  </si>
  <si>
    <t>ремонт лифтового оборудования - 42,00 т.р.</t>
  </si>
  <si>
    <t>смена кранов на трубопроводе  - 0.37 т.р.</t>
  </si>
  <si>
    <r>
      <t>Затраты по статье "текущий ремонт" составили 198</t>
    </r>
    <r>
      <rPr>
        <b/>
        <sz val="11"/>
        <color indexed="8"/>
        <rFont val="Calibri"/>
        <family val="2"/>
        <charset val="204"/>
      </rPr>
      <t>.06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</si>
  <si>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</si>
  <si>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</si>
  <si>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</si>
  <si>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</si>
  <si>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</si>
  <si>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</si>
  <si>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</si>
  <si>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</si>
  <si>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</si>
  <si>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</si>
  <si>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8/2 по ул. Центральная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</si>
  <si>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</si>
  <si>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</si>
  <si>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</si>
  <si>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</si>
  <si>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</si>
  <si>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</si>
  <si>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1080,00 руб., от ОАО "Вымпелком" 4900,00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</si>
  <si>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</si>
  <si>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</si>
  <si>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</si>
  <si>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</si>
  <si>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</si>
  <si>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</si>
  <si>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</si>
  <si>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</si>
  <si>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</si>
  <si>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</si>
  <si>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</si>
  <si>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</si>
  <si>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</si>
  <si>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</si>
  <si>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</si>
  <si>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</si>
  <si>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Н/2011-90 от 01.01.2011г.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</si>
  <si>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</si>
  <si>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</si>
  <si>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</si>
  <si>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</si>
  <si>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</si>
  <si>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</si>
  <si>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</si>
  <si>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</si>
  <si>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</si>
  <si>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</si>
  <si>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</si>
  <si>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</si>
  <si>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</si>
  <si>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</si>
  <si>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</si>
  <si>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</si>
  <si>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</si>
  <si>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8/2  по ул. Центральная с 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</si>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</sst>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0" fillId="0" borderId="0" xfId="0" applyFill="1"/>
    <xf numFmtId="0" fontId="1" fillId="0" borderId="0" xfId="1" applyFont="1" applyFill="1"/>
    <xf numFmtId="0" fontId="3" fillId="0" borderId="0" xfId="0" applyFont="1" applyFill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2" applyFill="1"/>
    <xf numFmtId="0" fontId="6" fillId="0" borderId="0" xfId="2" applyFont="1" applyFill="1"/>
    <xf numFmtId="4" fontId="6" fillId="0" borderId="0" xfId="2" applyNumberFormat="1" applyFont="1" applyFill="1"/>
    <xf numFmtId="0" fontId="7" fillId="0" borderId="0" xfId="2" applyFont="1" applyFill="1"/>
    <xf numFmtId="0" fontId="8" fillId="0" borderId="0" xfId="2" applyFont="1" applyFill="1"/>
    <xf numFmtId="4" fontId="9" fillId="0" borderId="0" xfId="2" applyNumberFormat="1" applyFont="1" applyFill="1"/>
    <xf numFmtId="0" fontId="10" fillId="0" borderId="0" xfId="2" applyFont="1" applyFill="1"/>
    <xf numFmtId="0" fontId="7" fillId="0" borderId="2" xfId="2" applyFont="1" applyFill="1" applyBorder="1" applyAlignment="1">
      <alignment horizontal="center" vertical="top" wrapText="1"/>
    </xf>
    <xf numFmtId="0" fontId="5" fillId="0" borderId="3" xfId="2" applyFill="1" applyBorder="1" applyAlignment="1">
      <alignment horizontal="center" vertical="top" wrapText="1"/>
    </xf>
    <xf numFmtId="0" fontId="5" fillId="0" borderId="4" xfId="2" applyFill="1" applyBorder="1" applyAlignment="1">
      <alignment horizontal="center" vertical="top" wrapText="1"/>
    </xf>
    <xf numFmtId="4" fontId="6" fillId="0" borderId="5" xfId="2" applyNumberFormat="1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horizontal="center" wrapText="1"/>
    </xf>
    <xf numFmtId="0" fontId="11" fillId="0" borderId="6" xfId="2" applyFont="1" applyFill="1" applyBorder="1" applyAlignment="1">
      <alignment horizontal="center" vertical="top" wrapText="1"/>
    </xf>
    <xf numFmtId="0" fontId="5" fillId="0" borderId="0" xfId="2" applyFont="1" applyFill="1"/>
    <xf numFmtId="0" fontId="11" fillId="0" borderId="7" xfId="2" applyFont="1" applyFill="1" applyBorder="1" applyAlignment="1">
      <alignment horizontal="center" vertical="top" wrapText="1"/>
    </xf>
    <xf numFmtId="4" fontId="11" fillId="0" borderId="7" xfId="2" applyNumberFormat="1" applyFont="1" applyFill="1" applyBorder="1" applyAlignment="1">
      <alignment vertical="top" wrapText="1"/>
    </xf>
    <xf numFmtId="0" fontId="11" fillId="0" borderId="8" xfId="2" applyFont="1" applyFill="1" applyBorder="1" applyAlignment="1">
      <alignment horizontal="center" vertical="top" wrapText="1"/>
    </xf>
    <xf numFmtId="0" fontId="6" fillId="0" borderId="7" xfId="2" applyFont="1" applyFill="1" applyBorder="1" applyAlignment="1">
      <alignment horizontal="center" vertical="top" wrapText="1"/>
    </xf>
    <xf numFmtId="4" fontId="12" fillId="0" borderId="3" xfId="2" applyNumberFormat="1" applyFont="1" applyFill="1" applyBorder="1" applyAlignment="1">
      <alignment vertical="top" wrapText="1"/>
    </xf>
    <xf numFmtId="4" fontId="6" fillId="0" borderId="7" xfId="2" applyNumberFormat="1" applyFont="1" applyFill="1" applyBorder="1" applyAlignment="1">
      <alignment vertical="top" wrapText="1"/>
    </xf>
    <xf numFmtId="4" fontId="6" fillId="0" borderId="7" xfId="2" applyNumberFormat="1" applyFont="1" applyFill="1" applyBorder="1" applyAlignment="1">
      <alignment horizontal="right" vertical="top" wrapText="1"/>
    </xf>
    <xf numFmtId="0" fontId="13" fillId="0" borderId="7" xfId="2" applyFont="1" applyFill="1" applyBorder="1" applyAlignment="1">
      <alignment horizontal="center" vertical="top" wrapText="1"/>
    </xf>
    <xf numFmtId="0" fontId="14" fillId="0" borderId="8" xfId="2" applyFont="1" applyFill="1" applyBorder="1" applyAlignment="1">
      <alignment horizontal="center" vertical="top" wrapText="1"/>
    </xf>
    <xf numFmtId="4" fontId="12" fillId="0" borderId="7" xfId="2" applyNumberFormat="1" applyFont="1" applyFill="1" applyBorder="1" applyAlignment="1">
      <alignment vertical="top" wrapText="1"/>
    </xf>
    <xf numFmtId="4" fontId="7" fillId="0" borderId="7" xfId="2" applyNumberFormat="1" applyFont="1" applyFill="1" applyBorder="1" applyAlignment="1">
      <alignment horizontal="right" vertical="top" wrapText="1"/>
    </xf>
    <xf numFmtId="4" fontId="5" fillId="0" borderId="0" xfId="2" applyNumberFormat="1" applyFill="1"/>
    <xf numFmtId="0" fontId="15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right" vertical="top" wrapText="1"/>
    </xf>
    <xf numFmtId="0" fontId="14" fillId="0" borderId="10" xfId="2" applyFont="1" applyFill="1" applyBorder="1" applyAlignment="1">
      <alignment horizontal="center" vertical="top" wrapText="1"/>
    </xf>
    <xf numFmtId="0" fontId="14" fillId="0" borderId="7" xfId="2" applyFont="1" applyFill="1" applyBorder="1" applyAlignment="1">
      <alignment horizontal="center" vertical="top" wrapText="1"/>
    </xf>
    <xf numFmtId="0" fontId="16" fillId="0" borderId="3" xfId="2" applyFont="1" applyFill="1" applyBorder="1" applyAlignment="1">
      <alignment horizontal="center" vertical="top" wrapText="1"/>
    </xf>
    <xf numFmtId="0" fontId="14" fillId="0" borderId="3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7" fillId="0" borderId="10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2" fontId="5" fillId="0" borderId="0" xfId="2" applyNumberFormat="1" applyFill="1"/>
    <xf numFmtId="0" fontId="6" fillId="0" borderId="9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horizontal="center" vertical="top" wrapText="1"/>
    </xf>
    <xf numFmtId="0" fontId="18" fillId="0" borderId="13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20" fillId="0" borderId="0" xfId="2" applyFont="1" applyFill="1" applyBorder="1"/>
    <xf numFmtId="0" fontId="11" fillId="0" borderId="0" xfId="2" applyFont="1" applyFill="1" applyAlignment="1">
      <alignment horizontal="center"/>
    </xf>
    <xf numFmtId="0" fontId="20" fillId="0" borderId="3" xfId="2" applyFont="1" applyFill="1" applyBorder="1"/>
    <xf numFmtId="0" fontId="20" fillId="0" borderId="4" xfId="2" applyFont="1" applyFill="1" applyBorder="1"/>
    <xf numFmtId="0" fontId="11" fillId="0" borderId="4" xfId="2" applyFont="1" applyFill="1" applyBorder="1" applyAlignment="1">
      <alignment horizontal="center"/>
    </xf>
    <xf numFmtId="0" fontId="11" fillId="0" borderId="5" xfId="2" applyFont="1" applyFill="1" applyBorder="1" applyAlignment="1">
      <alignment horizontal="center"/>
    </xf>
    <xf numFmtId="0" fontId="20" fillId="0" borderId="0" xfId="2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C13" workbookViewId="0">
      <selection activeCell="I26" sqref="I26:I30"/>
    </sheetView>
  </sheetViews>
  <sheetFormatPr defaultRowHeight="12.75" x14ac:dyDescent="0.2"/>
  <cols>
    <col min="1" max="1" width="3.42578125" style="9" hidden="1" customWidth="1"/>
    <col min="2" max="2" width="9.140625" style="9" hidden="1" customWidth="1"/>
    <col min="3" max="3" width="28.140625" style="10" customWidth="1"/>
    <col min="4" max="4" width="13" style="10" customWidth="1"/>
    <col min="5" max="5" width="11.85546875" style="10" customWidth="1"/>
    <col min="6" max="6" width="13.28515625" style="10" customWidth="1"/>
    <col min="7" max="7" width="11.85546875" style="10" customWidth="1"/>
    <col min="8" max="8" width="13.28515625" style="10" customWidth="1"/>
    <col min="9" max="9" width="25.7109375" style="10" customWidth="1"/>
    <col min="10" max="10" width="12.28515625" style="9" hidden="1" customWidth="1"/>
    <col min="11" max="11" width="9.5703125" style="9" hidden="1" customWidth="1"/>
    <col min="12" max="16384" width="9.140625" style="9"/>
  </cols>
  <sheetData>
    <row r="1" spans="3:9" ht="12.75" hidden="1" customHeight="1" x14ac:dyDescent="0.2">
      <c r="C1" s="59"/>
      <c r="D1" s="59"/>
      <c r="E1" s="59"/>
      <c r="F1" s="59"/>
      <c r="G1" s="59"/>
      <c r="H1" s="59"/>
      <c r="I1" s="59"/>
    </row>
    <row r="2" spans="3:9" ht="13.5" hidden="1" customHeight="1" thickBot="1" x14ac:dyDescent="0.25">
      <c r="C2" s="59"/>
      <c r="D2" s="59"/>
      <c r="E2" s="59" t="s">
        <v>66</v>
      </c>
      <c r="F2" s="59"/>
      <c r="G2" s="59"/>
      <c r="H2" s="59"/>
      <c r="I2" s="59"/>
    </row>
    <row r="3" spans="3:9" ht="13.5" hidden="1" customHeight="1" thickBot="1" x14ac:dyDescent="0.25">
      <c r="C3" s="58"/>
      <c r="D3" s="57"/>
      <c r="E3" s="56"/>
      <c r="F3" s="56"/>
      <c r="G3" s="56"/>
      <c r="H3" s="56"/>
      <c r="I3" s="55"/>
    </row>
    <row r="4" spans="3:9" ht="12.75" hidden="1" customHeight="1" x14ac:dyDescent="0.2">
      <c r="C4" s="54"/>
      <c r="D4" s="54"/>
      <c r="E4" s="53"/>
      <c r="F4" s="53"/>
      <c r="G4" s="53"/>
      <c r="H4" s="53"/>
      <c r="I4" s="53"/>
    </row>
    <row r="5" spans="3:9" ht="12.75" customHeight="1" x14ac:dyDescent="0.2">
      <c r="C5" s="54"/>
      <c r="D5" s="54"/>
      <c r="E5" s="53"/>
      <c r="F5" s="53"/>
      <c r="G5" s="53"/>
      <c r="H5" s="53"/>
      <c r="I5" s="53"/>
    </row>
    <row r="6" spans="3:9" ht="12.75" customHeight="1" x14ac:dyDescent="0.2">
      <c r="C6" s="54"/>
      <c r="D6" s="54"/>
      <c r="E6" s="53"/>
      <c r="F6" s="53"/>
      <c r="G6" s="53"/>
      <c r="H6" s="53"/>
      <c r="I6" s="53"/>
    </row>
    <row r="7" spans="3:9" ht="12.75" customHeight="1" x14ac:dyDescent="0.2">
      <c r="C7" s="54"/>
      <c r="D7" s="54"/>
      <c r="E7" s="53"/>
      <c r="F7" s="53"/>
      <c r="G7" s="53"/>
      <c r="H7" s="53"/>
      <c r="I7" s="53"/>
    </row>
    <row r="8" spans="3:9" ht="12.75" customHeight="1" x14ac:dyDescent="0.2">
      <c r="C8" s="54"/>
      <c r="D8" s="54"/>
      <c r="E8" s="53"/>
      <c r="F8" s="53"/>
      <c r="G8" s="53"/>
      <c r="H8" s="53"/>
      <c r="I8" s="53"/>
    </row>
    <row r="9" spans="3:9" ht="12.75" customHeight="1" x14ac:dyDescent="0.2">
      <c r="C9" s="54"/>
      <c r="D9" s="54"/>
      <c r="E9" s="53"/>
      <c r="F9" s="53"/>
      <c r="G9" s="53"/>
      <c r="H9" s="53"/>
      <c r="I9" s="53"/>
    </row>
    <row r="10" spans="3:9" ht="12.75" customHeight="1" x14ac:dyDescent="0.2">
      <c r="C10" s="54"/>
      <c r="D10" s="54"/>
      <c r="E10" s="53"/>
      <c r="F10" s="53"/>
      <c r="G10" s="53"/>
      <c r="H10" s="53"/>
      <c r="I10" s="53"/>
    </row>
    <row r="11" spans="3:9" ht="12.75" customHeight="1" x14ac:dyDescent="0.2">
      <c r="C11" s="54"/>
      <c r="D11" s="54"/>
      <c r="E11" s="53"/>
      <c r="F11" s="53"/>
      <c r="G11" s="53"/>
      <c r="H11" s="53"/>
      <c r="I11" s="53"/>
    </row>
    <row r="12" spans="3:9" ht="12.75" customHeight="1" x14ac:dyDescent="0.2">
      <c r="C12" s="54"/>
      <c r="D12" s="54"/>
      <c r="E12" s="53"/>
      <c r="F12" s="53"/>
      <c r="G12" s="53"/>
      <c r="H12" s="53"/>
      <c r="I12" s="53"/>
    </row>
    <row r="13" spans="3:9" ht="12.75" customHeight="1" x14ac:dyDescent="0.2">
      <c r="C13" s="54"/>
      <c r="D13" s="54"/>
      <c r="E13" s="53"/>
      <c r="F13" s="53"/>
      <c r="G13" s="53"/>
      <c r="H13" s="53"/>
      <c r="I13" s="53"/>
    </row>
    <row r="14" spans="3:9" ht="12.75" customHeight="1" x14ac:dyDescent="0.2">
      <c r="C14" s="54"/>
      <c r="D14" s="54"/>
      <c r="E14" s="53"/>
      <c r="F14" s="53"/>
      <c r="G14" s="53"/>
      <c r="H14" s="53"/>
      <c r="I14" s="53"/>
    </row>
    <row r="15" spans="3:9" ht="12.75" customHeight="1" x14ac:dyDescent="0.2">
      <c r="C15" s="54"/>
      <c r="D15" s="54"/>
      <c r="E15" s="53"/>
      <c r="F15" s="53"/>
      <c r="G15" s="53"/>
      <c r="H15" s="53"/>
      <c r="I15" s="53"/>
    </row>
    <row r="16" spans="3:9" ht="12.75" customHeight="1" x14ac:dyDescent="0.2">
      <c r="C16" s="54"/>
      <c r="D16" s="54"/>
      <c r="E16" s="53"/>
      <c r="F16" s="53"/>
      <c r="G16" s="53"/>
      <c r="H16" s="53"/>
      <c r="I16" s="53"/>
    </row>
    <row r="17" spans="3:11" ht="12.75" customHeight="1" x14ac:dyDescent="0.2">
      <c r="C17" s="54"/>
      <c r="D17" s="54"/>
      <c r="E17" s="53"/>
      <c r="F17" s="53"/>
      <c r="G17" s="53"/>
      <c r="H17" s="53"/>
      <c r="I17" s="53"/>
    </row>
    <row r="18" spans="3:11" ht="12.75" customHeight="1" x14ac:dyDescent="0.2">
      <c r="C18" s="54"/>
      <c r="D18" s="54"/>
      <c r="E18" s="53"/>
      <c r="F18" s="53"/>
      <c r="G18" s="53"/>
      <c r="H18" s="53"/>
      <c r="I18" s="53"/>
    </row>
    <row r="19" spans="3:11" ht="12.75" customHeight="1" x14ac:dyDescent="0.2">
      <c r="C19" s="54"/>
      <c r="D19" s="54"/>
      <c r="E19" s="53"/>
      <c r="F19" s="53"/>
      <c r="G19" s="53"/>
      <c r="H19" s="53"/>
      <c r="I19" s="53"/>
    </row>
    <row r="20" spans="3:11" ht="14.25" x14ac:dyDescent="0.2">
      <c r="C20" s="52" t="s">
        <v>65</v>
      </c>
      <c r="D20" s="52"/>
      <c r="E20" s="52"/>
      <c r="F20" s="52"/>
      <c r="G20" s="52"/>
      <c r="H20" s="52"/>
      <c r="I20" s="52"/>
    </row>
    <row r="21" spans="3:11" x14ac:dyDescent="0.2">
      <c r="C21" s="51" t="s">
        <v>64</v>
      </c>
      <c r="D21" s="51"/>
      <c r="E21" s="51"/>
      <c r="F21" s="51"/>
      <c r="G21" s="51"/>
      <c r="H21" s="51"/>
      <c r="I21" s="51"/>
    </row>
    <row r="22" spans="3:11" x14ac:dyDescent="0.2">
      <c r="C22" s="51" t="s">
        <v>63</v>
      </c>
      <c r="D22" s="51"/>
      <c r="E22" s="51"/>
      <c r="F22" s="51"/>
      <c r="G22" s="51"/>
      <c r="H22" s="51"/>
      <c r="I22" s="51"/>
    </row>
    <row r="23" spans="3:11" ht="6" customHeight="1" thickBot="1" x14ac:dyDescent="0.25">
      <c r="C23" s="50"/>
      <c r="D23" s="50"/>
      <c r="E23" s="50"/>
      <c r="F23" s="50"/>
      <c r="G23" s="50"/>
      <c r="H23" s="50"/>
      <c r="I23" s="50"/>
    </row>
    <row r="24" spans="3:11" ht="53.25" customHeight="1" thickBot="1" x14ac:dyDescent="0.25">
      <c r="C24" s="38" t="s">
        <v>53</v>
      </c>
      <c r="D24" s="41" t="s">
        <v>52</v>
      </c>
      <c r="E24" s="40" t="s">
        <v>51</v>
      </c>
      <c r="F24" s="40" t="s">
        <v>50</v>
      </c>
      <c r="G24" s="40" t="s">
        <v>49</v>
      </c>
      <c r="H24" s="40" t="s">
        <v>48</v>
      </c>
      <c r="I24" s="41" t="s">
        <v>62</v>
      </c>
    </row>
    <row r="25" spans="3:11" ht="13.5" customHeight="1" thickBot="1" x14ac:dyDescent="0.25">
      <c r="C25" s="49" t="s">
        <v>61</v>
      </c>
      <c r="D25" s="42"/>
      <c r="E25" s="42"/>
      <c r="F25" s="42"/>
      <c r="G25" s="42"/>
      <c r="H25" s="42"/>
      <c r="I25" s="48"/>
    </row>
    <row r="26" spans="3:11" ht="13.5" customHeight="1" thickBot="1" x14ac:dyDescent="0.25">
      <c r="C26" s="25" t="s">
        <v>60</v>
      </c>
      <c r="D26" s="29">
        <v>166485.14999999991</v>
      </c>
      <c r="E26" s="32">
        <v>1422347.45</v>
      </c>
      <c r="F26" s="32">
        <v>1412165.25</v>
      </c>
      <c r="G26" s="32">
        <v>1289967.43</v>
      </c>
      <c r="H26" s="32">
        <f>+D26+E26-F26</f>
        <v>176667.34999999986</v>
      </c>
      <c r="I26" s="47" t="s">
        <v>59</v>
      </c>
      <c r="K26" s="46">
        <f>158891.85+7593.3</f>
        <v>166485.15</v>
      </c>
    </row>
    <row r="27" spans="3:11" ht="13.5" customHeight="1" thickBot="1" x14ac:dyDescent="0.25">
      <c r="C27" s="25" t="s">
        <v>58</v>
      </c>
      <c r="D27" s="29">
        <v>112493.82999999996</v>
      </c>
      <c r="E27" s="28">
        <v>583721.31999999995</v>
      </c>
      <c r="F27" s="28">
        <v>566226.01</v>
      </c>
      <c r="G27" s="32">
        <v>490881.31</v>
      </c>
      <c r="H27" s="32">
        <f>+D27+E27-F27</f>
        <v>129989.1399999999</v>
      </c>
      <c r="I27" s="45"/>
      <c r="K27" s="46">
        <f>9357.67+106975.62-3839.46</f>
        <v>112493.82999999999</v>
      </c>
    </row>
    <row r="28" spans="3:11" ht="13.5" customHeight="1" thickBot="1" x14ac:dyDescent="0.25">
      <c r="C28" s="25" t="s">
        <v>57</v>
      </c>
      <c r="D28" s="29">
        <v>34569.229999999981</v>
      </c>
      <c r="E28" s="28">
        <v>299483.71000000002</v>
      </c>
      <c r="F28" s="28">
        <v>282928.32</v>
      </c>
      <c r="G28" s="32">
        <v>286529.88</v>
      </c>
      <c r="H28" s="32">
        <f>+D28+E28-F28</f>
        <v>51124.619999999995</v>
      </c>
      <c r="I28" s="45"/>
      <c r="K28" s="9">
        <f>44214.62-10341.06+695.67</f>
        <v>34569.230000000003</v>
      </c>
    </row>
    <row r="29" spans="3:11" ht="13.5" customHeight="1" thickBot="1" x14ac:dyDescent="0.25">
      <c r="C29" s="25" t="s">
        <v>56</v>
      </c>
      <c r="D29" s="29">
        <v>27808.170000000042</v>
      </c>
      <c r="E29" s="28">
        <v>209931.53</v>
      </c>
      <c r="F29" s="28">
        <v>196349.95</v>
      </c>
      <c r="G29" s="32">
        <v>197126.87</v>
      </c>
      <c r="H29" s="32">
        <f>+D29+E29-F29</f>
        <v>41389.750000000029</v>
      </c>
      <c r="I29" s="45"/>
      <c r="K29" s="9">
        <f>14950.28-530.09+1077.1+15671.61-3606.91+246.18</f>
        <v>27808.170000000002</v>
      </c>
    </row>
    <row r="30" spans="3:11" ht="13.5" customHeight="1" thickBot="1" x14ac:dyDescent="0.25">
      <c r="C30" s="25" t="s">
        <v>55</v>
      </c>
      <c r="D30" s="29">
        <v>75.510000000003856</v>
      </c>
      <c r="E30" s="28">
        <v>32127.31</v>
      </c>
      <c r="F30" s="28">
        <v>30081.5</v>
      </c>
      <c r="G30" s="32"/>
      <c r="H30" s="32">
        <f>+D30+E30-F30</f>
        <v>2121.320000000007</v>
      </c>
      <c r="I30" s="44"/>
      <c r="K30" s="9">
        <f>215.1-5.39+148.73-77.3+37.26-242.89</f>
        <v>75.509999999999991</v>
      </c>
    </row>
    <row r="31" spans="3:11" ht="13.5" customHeight="1" thickBot="1" x14ac:dyDescent="0.25">
      <c r="C31" s="25" t="s">
        <v>31</v>
      </c>
      <c r="D31" s="24">
        <f>SUM(D26:D30)</f>
        <v>341431.8899999999</v>
      </c>
      <c r="E31" s="24">
        <f>SUM(E26:E30)</f>
        <v>2547611.3199999998</v>
      </c>
      <c r="F31" s="24">
        <f>SUM(F26:F30)</f>
        <v>2487751.0300000003</v>
      </c>
      <c r="G31" s="24">
        <f>SUM(G26:G30)</f>
        <v>2264505.4900000002</v>
      </c>
      <c r="H31" s="24">
        <f>SUM(H26:H30)</f>
        <v>401292.17999999976</v>
      </c>
      <c r="I31" s="43"/>
    </row>
    <row r="32" spans="3:11" ht="13.5" customHeight="1" thickBot="1" x14ac:dyDescent="0.25">
      <c r="C32" s="42" t="s">
        <v>54</v>
      </c>
      <c r="D32" s="42"/>
      <c r="E32" s="42"/>
      <c r="F32" s="42"/>
      <c r="G32" s="42"/>
      <c r="H32" s="42"/>
      <c r="I32" s="42"/>
    </row>
    <row r="33" spans="3:11" ht="47.25" customHeight="1" thickBot="1" x14ac:dyDescent="0.25">
      <c r="C33" s="31" t="s">
        <v>53</v>
      </c>
      <c r="D33" s="41" t="s">
        <v>52</v>
      </c>
      <c r="E33" s="40" t="s">
        <v>51</v>
      </c>
      <c r="F33" s="40" t="s">
        <v>50</v>
      </c>
      <c r="G33" s="40" t="s">
        <v>49</v>
      </c>
      <c r="H33" s="40" t="s">
        <v>48</v>
      </c>
      <c r="I33" s="39" t="s">
        <v>47</v>
      </c>
    </row>
    <row r="34" spans="3:11" ht="28.5" customHeight="1" thickBot="1" x14ac:dyDescent="0.25">
      <c r="C34" s="38" t="s">
        <v>46</v>
      </c>
      <c r="D34" s="37">
        <f>99227.6199999996-3525.32+1.62</f>
        <v>95703.919999999591</v>
      </c>
      <c r="E34" s="27">
        <v>1166825.98</v>
      </c>
      <c r="F34" s="27">
        <v>1135113.8600000001</v>
      </c>
      <c r="G34" s="27">
        <f>+E34</f>
        <v>1166825.98</v>
      </c>
      <c r="H34" s="27">
        <f>+D34+E34-F34</f>
        <v>127416.03999999957</v>
      </c>
      <c r="I34" s="36" t="s">
        <v>45</v>
      </c>
      <c r="J34" s="34">
        <f>100781.21-2647.3+14.58-196.8+41.95-190.81+9.67-197.88+63.45-186.1-D34</f>
        <v>1788.0500000003958</v>
      </c>
      <c r="K34" s="34">
        <f>95703.92+281.8+959.04+355.63+1909.88+2.51-0.21+16.46-1.41-H34</f>
        <v>-28188.419999999576</v>
      </c>
    </row>
    <row r="35" spans="3:11" ht="14.25" customHeight="1" thickBot="1" x14ac:dyDescent="0.25">
      <c r="C35" s="25" t="s">
        <v>44</v>
      </c>
      <c r="D35" s="29">
        <v>19106.510000000009</v>
      </c>
      <c r="E35" s="32">
        <v>234398.82</v>
      </c>
      <c r="F35" s="32">
        <v>228154.86</v>
      </c>
      <c r="G35" s="27">
        <v>198055.23</v>
      </c>
      <c r="H35" s="27">
        <f>+D35+E35-F35</f>
        <v>25350.47000000003</v>
      </c>
      <c r="I35" s="35"/>
      <c r="J35" s="34"/>
    </row>
    <row r="36" spans="3:11" ht="13.5" hidden="1" customHeight="1" thickBot="1" x14ac:dyDescent="0.25">
      <c r="C36" s="31" t="s">
        <v>43</v>
      </c>
      <c r="D36" s="33">
        <v>0</v>
      </c>
      <c r="E36" s="32"/>
      <c r="F36" s="32"/>
      <c r="G36" s="27"/>
      <c r="H36" s="27">
        <f>+D36+E36-F36</f>
        <v>0</v>
      </c>
      <c r="I36" s="30"/>
    </row>
    <row r="37" spans="3:11" ht="12.75" customHeight="1" thickBot="1" x14ac:dyDescent="0.25">
      <c r="C37" s="25" t="s">
        <v>42</v>
      </c>
      <c r="D37" s="29">
        <v>11418.51999999999</v>
      </c>
      <c r="E37" s="32">
        <v>117963.29</v>
      </c>
      <c r="F37" s="32">
        <v>118474.57</v>
      </c>
      <c r="G37" s="27">
        <f>+E37</f>
        <v>117963.29</v>
      </c>
      <c r="H37" s="27">
        <f>+D37+E37-F37</f>
        <v>10907.239999999976</v>
      </c>
      <c r="I37" s="30" t="s">
        <v>41</v>
      </c>
    </row>
    <row r="38" spans="3:11" ht="33" customHeight="1" thickBot="1" x14ac:dyDescent="0.25">
      <c r="C38" s="25" t="s">
        <v>40</v>
      </c>
      <c r="D38" s="29">
        <v>20789.930000000051</v>
      </c>
      <c r="E38" s="32">
        <v>255064.1</v>
      </c>
      <c r="F38" s="32">
        <v>248248.48</v>
      </c>
      <c r="G38" s="27">
        <v>200297.44</v>
      </c>
      <c r="H38" s="27">
        <f>+D38+E38-F38</f>
        <v>27605.550000000017</v>
      </c>
      <c r="I38" s="26" t="s">
        <v>39</v>
      </c>
      <c r="J38" s="9">
        <f>18562.56-605.14+2842.74</f>
        <v>20800.160000000003</v>
      </c>
      <c r="K38" s="9">
        <f>183.29+3961.09+16645.55</f>
        <v>20789.93</v>
      </c>
    </row>
    <row r="39" spans="3:11" ht="30" customHeight="1" thickBot="1" x14ac:dyDescent="0.25">
      <c r="C39" s="25" t="s">
        <v>38</v>
      </c>
      <c r="D39" s="29">
        <v>996.98999999999978</v>
      </c>
      <c r="E39" s="28">
        <v>12269.86</v>
      </c>
      <c r="F39" s="28">
        <v>12053.76</v>
      </c>
      <c r="G39" s="27">
        <f>+E39</f>
        <v>12269.86</v>
      </c>
      <c r="H39" s="27">
        <f>+D39+E39-F39</f>
        <v>1213.0900000000001</v>
      </c>
      <c r="I39" s="26" t="s">
        <v>37</v>
      </c>
    </row>
    <row r="40" spans="3:11" ht="13.5" customHeight="1" thickBot="1" x14ac:dyDescent="0.25">
      <c r="C40" s="31" t="s">
        <v>36</v>
      </c>
      <c r="D40" s="29">
        <v>16556.039999999979</v>
      </c>
      <c r="E40" s="28">
        <v>136423.35</v>
      </c>
      <c r="F40" s="28">
        <v>133149.48000000001</v>
      </c>
      <c r="G40" s="27">
        <f>+E40</f>
        <v>136423.35</v>
      </c>
      <c r="H40" s="27">
        <f>+D40+E40-F40</f>
        <v>19829.909999999974</v>
      </c>
      <c r="I40" s="30"/>
    </row>
    <row r="41" spans="3:11" ht="13.5" customHeight="1" thickBot="1" x14ac:dyDescent="0.25">
      <c r="C41" s="31" t="s">
        <v>35</v>
      </c>
      <c r="D41" s="29">
        <v>36364.229999999996</v>
      </c>
      <c r="E41" s="28">
        <v>98085.16</v>
      </c>
      <c r="F41" s="28">
        <v>84708.03</v>
      </c>
      <c r="G41" s="27">
        <f>+E41</f>
        <v>98085.16</v>
      </c>
      <c r="H41" s="27">
        <f>+D41+E41-F41</f>
        <v>49741.360000000015</v>
      </c>
      <c r="I41" s="30"/>
      <c r="J41" s="9">
        <f>1345.74+3088.25</f>
        <v>4433.99</v>
      </c>
      <c r="K41" s="9">
        <f>24203.95+12160.28</f>
        <v>36364.230000000003</v>
      </c>
    </row>
    <row r="42" spans="3:11" ht="13.5" customHeight="1" thickBot="1" x14ac:dyDescent="0.25">
      <c r="C42" s="31" t="s">
        <v>34</v>
      </c>
      <c r="D42" s="29">
        <f>3525.32-1.62</f>
        <v>3523.7000000000003</v>
      </c>
      <c r="E42" s="28">
        <v>48189.37</v>
      </c>
      <c r="F42" s="28">
        <v>47115.14</v>
      </c>
      <c r="G42" s="27">
        <f>+E42</f>
        <v>48189.37</v>
      </c>
      <c r="H42" s="27">
        <f>+D42+E42-F42</f>
        <v>4597.93</v>
      </c>
      <c r="I42" s="30"/>
    </row>
    <row r="43" spans="3:11" ht="13.5" customHeight="1" thickBot="1" x14ac:dyDescent="0.25">
      <c r="C43" s="25" t="s">
        <v>33</v>
      </c>
      <c r="D43" s="29">
        <v>3109.9000000000015</v>
      </c>
      <c r="E43" s="28">
        <v>38098.94</v>
      </c>
      <c r="F43" s="28">
        <v>37296.519999999997</v>
      </c>
      <c r="G43" s="27">
        <f>+E43</f>
        <v>38098.94</v>
      </c>
      <c r="H43" s="27">
        <f>+D43+E43-F43</f>
        <v>3912.320000000007</v>
      </c>
      <c r="I43" s="26" t="s">
        <v>32</v>
      </c>
    </row>
    <row r="44" spans="3:11" s="22" customFormat="1" ht="13.5" customHeight="1" thickBot="1" x14ac:dyDescent="0.25">
      <c r="C44" s="25" t="s">
        <v>31</v>
      </c>
      <c r="D44" s="24">
        <f>SUM(D34:D43)</f>
        <v>207569.73999999961</v>
      </c>
      <c r="E44" s="24">
        <f>SUM(E34:E43)</f>
        <v>2107318.8700000006</v>
      </c>
      <c r="F44" s="24">
        <f>SUM(F34:F43)</f>
        <v>2044314.7000000002</v>
      </c>
      <c r="G44" s="24">
        <f>SUM(G34:G43)</f>
        <v>2016208.62</v>
      </c>
      <c r="H44" s="24">
        <f>SUM(H34:H43)</f>
        <v>270573.90999999963</v>
      </c>
      <c r="I44" s="23"/>
    </row>
    <row r="45" spans="3:11" ht="13.5" customHeight="1" thickBot="1" x14ac:dyDescent="0.25">
      <c r="C45" s="21" t="s">
        <v>30</v>
      </c>
      <c r="D45" s="21"/>
      <c r="E45" s="21"/>
      <c r="F45" s="21"/>
      <c r="G45" s="21"/>
      <c r="H45" s="21"/>
      <c r="I45" s="21"/>
    </row>
    <row r="46" spans="3:11" ht="39.75" customHeight="1" thickBot="1" x14ac:dyDescent="0.25">
      <c r="C46" s="20" t="s">
        <v>29</v>
      </c>
      <c r="D46" s="19" t="s">
        <v>28</v>
      </c>
      <c r="E46" s="18"/>
      <c r="F46" s="18"/>
      <c r="G46" s="18"/>
      <c r="H46" s="17"/>
      <c r="I46" s="16" t="s">
        <v>27</v>
      </c>
    </row>
    <row r="47" spans="3:11" ht="26.25" customHeight="1" x14ac:dyDescent="0.3">
      <c r="C47" s="15" t="s">
        <v>26</v>
      </c>
      <c r="D47" s="15"/>
      <c r="E47" s="15"/>
      <c r="F47" s="15"/>
      <c r="G47" s="15"/>
      <c r="H47" s="14">
        <f>+H31+H44</f>
        <v>671866.08999999939</v>
      </c>
    </row>
    <row r="48" spans="3:11" ht="15" hidden="1" x14ac:dyDescent="0.25">
      <c r="C48" s="13" t="s">
        <v>25</v>
      </c>
      <c r="D48" s="13"/>
    </row>
    <row r="49" spans="3:8" ht="12.75" customHeight="1" x14ac:dyDescent="0.2">
      <c r="C49" s="12" t="s">
        <v>24</v>
      </c>
    </row>
    <row r="50" spans="3:8" x14ac:dyDescent="0.2">
      <c r="E50" s="11"/>
      <c r="F50" s="11"/>
    </row>
    <row r="51" spans="3:8" x14ac:dyDescent="0.2">
      <c r="D51" s="11"/>
      <c r="E51" s="11"/>
      <c r="F51" s="11"/>
      <c r="G51" s="11"/>
      <c r="H51" s="11"/>
    </row>
    <row r="52" spans="3:8" x14ac:dyDescent="0.2">
      <c r="D52" s="11"/>
    </row>
    <row r="53" spans="3:8" x14ac:dyDescent="0.2">
      <c r="H53" s="11"/>
    </row>
  </sheetData>
  <mergeCells count="10">
    <mergeCell ref="D46:H46"/>
    <mergeCell ref="I26:I30"/>
    <mergeCell ref="C25:I25"/>
    <mergeCell ref="C32:I32"/>
    <mergeCell ref="C20:I20"/>
    <mergeCell ref="C21:I21"/>
    <mergeCell ref="C22:I22"/>
    <mergeCell ref="C23:I23"/>
    <mergeCell ref="I34:I35"/>
    <mergeCell ref="C45:I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6" zoomScaleNormal="100" zoomScaleSheetLayoutView="120" workbookViewId="0">
      <selection activeCell="G22" sqref="G22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85546875" customWidth="1"/>
  </cols>
  <sheetData>
    <row r="13" spans="1:9" x14ac:dyDescent="0.25">
      <c r="A13" s="8" t="s">
        <v>23</v>
      </c>
      <c r="B13" s="8"/>
      <c r="C13" s="8"/>
      <c r="D13" s="8"/>
      <c r="E13" s="8"/>
      <c r="F13" s="8"/>
      <c r="G13" s="8"/>
      <c r="H13" s="8"/>
      <c r="I13" s="8"/>
    </row>
    <row r="14" spans="1:9" x14ac:dyDescent="0.25">
      <c r="A14" s="8" t="s">
        <v>22</v>
      </c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8" t="s">
        <v>21</v>
      </c>
      <c r="B15" s="8"/>
      <c r="C15" s="8"/>
      <c r="D15" s="8"/>
      <c r="E15" s="8"/>
      <c r="F15" s="8"/>
      <c r="G15" s="8"/>
      <c r="H15" s="8"/>
      <c r="I15" s="8"/>
    </row>
    <row r="16" spans="1:9" ht="60" x14ac:dyDescent="0.25">
      <c r="A16" s="6" t="s">
        <v>20</v>
      </c>
      <c r="B16" s="6" t="s">
        <v>19</v>
      </c>
      <c r="C16" s="6" t="s">
        <v>18</v>
      </c>
      <c r="D16" s="6" t="s">
        <v>17</v>
      </c>
      <c r="E16" s="6" t="s">
        <v>16</v>
      </c>
      <c r="F16" s="7" t="s">
        <v>15</v>
      </c>
      <c r="G16" s="7" t="s">
        <v>14</v>
      </c>
      <c r="H16" s="6" t="s">
        <v>13</v>
      </c>
      <c r="I16" s="6" t="s">
        <v>12</v>
      </c>
    </row>
    <row r="17" spans="1:9" x14ac:dyDescent="0.25">
      <c r="A17" s="5" t="s">
        <v>11</v>
      </c>
      <c r="B17" s="4">
        <v>-97.488919999999951</v>
      </c>
      <c r="C17" s="4"/>
      <c r="D17" s="4">
        <v>234.39882</v>
      </c>
      <c r="E17" s="4">
        <v>228.15486000000001</v>
      </c>
      <c r="F17" s="4">
        <v>10.765000000000001</v>
      </c>
      <c r="G17" s="4">
        <v>198.05522999999999</v>
      </c>
      <c r="H17" s="4">
        <v>25.350470000000001</v>
      </c>
      <c r="I17" s="4">
        <f>B17+D17+F17-G17</f>
        <v>-50.380329999999958</v>
      </c>
    </row>
    <row r="19" spans="1:9" x14ac:dyDescent="0.25">
      <c r="A19" t="s">
        <v>10</v>
      </c>
    </row>
    <row r="20" spans="1:9" x14ac:dyDescent="0.25">
      <c r="A20" s="3" t="s">
        <v>9</v>
      </c>
    </row>
    <row r="21" spans="1:9" x14ac:dyDescent="0.25">
      <c r="A21" s="3" t="s">
        <v>8</v>
      </c>
    </row>
    <row r="22" spans="1:9" x14ac:dyDescent="0.25">
      <c r="A22" s="2" t="s">
        <v>7</v>
      </c>
    </row>
    <row r="23" spans="1:9" x14ac:dyDescent="0.25">
      <c r="A23" s="1" t="s">
        <v>6</v>
      </c>
    </row>
    <row r="24" spans="1:9" x14ac:dyDescent="0.25">
      <c r="A24" s="1" t="s">
        <v>5</v>
      </c>
    </row>
    <row r="25" spans="1:9" x14ac:dyDescent="0.25">
      <c r="A25" s="1" t="s">
        <v>4</v>
      </c>
    </row>
    <row r="26" spans="1:9" x14ac:dyDescent="0.25">
      <c r="A26" s="1" t="s">
        <v>3</v>
      </c>
    </row>
    <row r="27" spans="1:9" x14ac:dyDescent="0.25">
      <c r="A27" s="1" t="s">
        <v>2</v>
      </c>
    </row>
    <row r="28" spans="1:9" x14ac:dyDescent="0.25">
      <c r="A28" s="1" t="s">
        <v>1</v>
      </c>
    </row>
    <row r="29" spans="1:9" x14ac:dyDescent="0.25">
      <c r="A29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Центральная8 2</vt:lpstr>
      <vt:lpstr>Центральная 8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2018-04-02T10:58:53Z</dcterms:created>
  <dcterms:modified xsi:type="dcterms:W3CDTF">2018-04-02T10:59:15Z</dcterms:modified>
</cp:coreProperties>
</file>