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 activeTab="1"/>
  </bookViews>
  <sheets>
    <sheet name="ветеранов4" sheetId="1" r:id="rId1"/>
    <sheet name="Ветеранов 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6" i="1"/>
  <c r="K26" i="1"/>
  <c r="H27" i="1"/>
  <c r="J27" i="1"/>
  <c r="K27" i="1"/>
  <c r="H28" i="1"/>
  <c r="K28" i="1"/>
  <c r="H29" i="1"/>
  <c r="K29" i="1"/>
  <c r="H30" i="1"/>
  <c r="K30" i="1"/>
  <c r="D31" i="1"/>
  <c r="E31" i="1"/>
  <c r="F31" i="1"/>
  <c r="G31" i="1"/>
  <c r="H31" i="1"/>
  <c r="H47" i="1" s="1"/>
  <c r="D34" i="1"/>
  <c r="G34" i="1"/>
  <c r="G44" i="1" s="1"/>
  <c r="H34" i="1"/>
  <c r="J34" i="1"/>
  <c r="K34" i="1"/>
  <c r="H35" i="1"/>
  <c r="H36" i="1"/>
  <c r="H37" i="1"/>
  <c r="H38" i="1"/>
  <c r="J38" i="1"/>
  <c r="K38" i="1"/>
  <c r="G39" i="1"/>
  <c r="H39" i="1"/>
  <c r="G40" i="1"/>
  <c r="H40" i="1"/>
  <c r="G41" i="1"/>
  <c r="H41" i="1"/>
  <c r="J41" i="1"/>
  <c r="K41" i="1"/>
  <c r="G42" i="1"/>
  <c r="H42" i="1"/>
  <c r="G43" i="1"/>
  <c r="H43" i="1"/>
  <c r="D44" i="1"/>
  <c r="E44" i="1"/>
  <c r="F44" i="1"/>
  <c r="H44" i="1"/>
</calcChain>
</file>

<file path=xl/sharedStrings.xml><?xml version="1.0" encoding="utf-8"?>
<sst xmlns="http://schemas.openxmlformats.org/spreadsheetml/2006/main" count="74" uniqueCount="67">
  <si>
    <t>Примечание: подробный отчет о выполненных работах по текущему и капитальному ремонтам будут приведены в следующих квитанциях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</si>
  <si>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</si>
  <si>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</si>
  <si>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</si>
  <si>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</si>
  <si>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</si>
  <si>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</si>
  <si>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</si>
  <si>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</si>
  <si>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</si>
  <si>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 xml:space="preserve">электр под 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</si>
  <si>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</si>
  <si>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</si>
  <si>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</si>
  <si>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</si>
  <si>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</si>
  <si>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</si>
  <si>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</si>
  <si>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</si>
  <si>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</si>
  <si>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</si>
  <si>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Н/2011-112 от 01.12.2011г.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</si>
  <si>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</si>
  <si>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</si>
  <si>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</si>
  <si>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</si>
  <si>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</si>
  <si>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</si>
  <si>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</si>
  <si>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</si>
  <si>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</si>
  <si>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</si>
  <si>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</si>
  <si>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</si>
  <si>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</si>
  <si>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ООО"Научно-технический центр "Энергия",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</si>
  <si>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</si>
  <si>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</si>
  <si>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</si>
  <si>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№4  по ул. Ветеранов с 01.01.2016г. по 31.12.2016г.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</si>
  <si>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</si>
  <si>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</si>
  <si>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</si>
  <si>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демонтаж и установка радиатора в подъезде - 2.10 т.р.</t>
  </si>
  <si>
    <t>прочее - 1.08 т.р.</t>
  </si>
  <si>
    <t>аварийное обслуживание - 1,56 т.р.</t>
  </si>
  <si>
    <t>замена КТПР в ТП - 4.36т.р.</t>
  </si>
  <si>
    <t xml:space="preserve">ГВС-промывка труб - 3.71т.р. </t>
  </si>
  <si>
    <t>смена прокладок в приборе учета ХВС - 0.03т.р.</t>
  </si>
  <si>
    <t>ремонт площадки перед входом - 2.71т.р.</t>
  </si>
  <si>
    <t>ремонт ЦО -0.36 т.р.</t>
  </si>
  <si>
    <t>изготовление и установка решетки на подвальное окно - 1.03 т.р.</t>
  </si>
  <si>
    <t>работы по электрике -  0.15 т.р.</t>
  </si>
  <si>
    <r>
      <t>Затраты по статье "текущий ремонт" составили 1</t>
    </r>
    <r>
      <rPr>
        <b/>
        <sz val="11"/>
        <color indexed="8"/>
        <rFont val="Calibri"/>
        <family val="2"/>
        <charset val="204"/>
      </rPr>
      <t>7</t>
    </r>
    <r>
      <rPr>
        <b/>
        <sz val="11"/>
        <color indexed="8"/>
        <rFont val="Calibri"/>
        <family val="2"/>
        <charset val="204"/>
      </rPr>
      <t>,09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</si>
  <si>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</si>
  <si>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</si>
  <si>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</si>
  <si>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</si>
  <si>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</si>
  <si>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</si>
  <si>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</si>
  <si>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</si>
  <si>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</si>
  <si>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</si>
  <si>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4 по ул. Ветеранов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</si>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</sst>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0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2" fontId="3" fillId="0" borderId="0" xfId="0" applyNumberFormat="1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0" borderId="0" xfId="1" applyFill="1" applyBorder="1"/>
    <xf numFmtId="0" fontId="1" fillId="0" borderId="0" xfId="1" applyFill="1"/>
    <xf numFmtId="4" fontId="1" fillId="0" borderId="0" xfId="1" applyNumberFormat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C14" workbookViewId="0">
      <selection activeCell="E53" sqref="E5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140625" style="2" customWidth="1"/>
    <col min="4" max="4" width="13" style="2" customWidth="1"/>
    <col min="5" max="5" width="11.5703125" style="2" customWidth="1"/>
    <col min="6" max="6" width="13" style="2" customWidth="1"/>
    <col min="7" max="7" width="11.85546875" style="2" customWidth="1"/>
    <col min="8" max="8" width="13.85546875" style="2" customWidth="1"/>
    <col min="9" max="9" width="24" style="2" customWidth="1"/>
    <col min="10" max="10" width="10.140625" style="1" hidden="1" customWidth="1"/>
    <col min="11" max="11" width="9.5703125" style="1" hidden="1" customWidth="1"/>
    <col min="12" max="12" width="9.5703125" style="1" bestFit="1" customWidth="1"/>
    <col min="13" max="16384" width="9.140625" style="1"/>
  </cols>
  <sheetData>
    <row r="1" spans="3:9" ht="12.75" hidden="1" customHeight="1" x14ac:dyDescent="0.2">
      <c r="C1" s="54"/>
      <c r="D1" s="54"/>
      <c r="E1" s="54"/>
      <c r="F1" s="54"/>
      <c r="G1" s="54"/>
      <c r="H1" s="54"/>
      <c r="I1" s="54"/>
    </row>
    <row r="2" spans="3:9" ht="13.5" hidden="1" customHeight="1" thickBot="1" x14ac:dyDescent="0.25">
      <c r="C2" s="54"/>
      <c r="D2" s="54"/>
      <c r="E2" s="54" t="s">
        <v>42</v>
      </c>
      <c r="F2" s="54"/>
      <c r="G2" s="54"/>
      <c r="H2" s="54"/>
      <c r="I2" s="54"/>
    </row>
    <row r="3" spans="3:9" ht="13.5" hidden="1" customHeight="1" thickBot="1" x14ac:dyDescent="0.25">
      <c r="C3" s="53"/>
      <c r="D3" s="52"/>
      <c r="E3" s="51"/>
      <c r="F3" s="51"/>
      <c r="G3" s="51"/>
      <c r="H3" s="51"/>
      <c r="I3" s="50"/>
    </row>
    <row r="4" spans="3:9" ht="12.75" hidden="1" customHeight="1" x14ac:dyDescent="0.2">
      <c r="C4" s="49"/>
      <c r="D4" s="49"/>
      <c r="E4" s="48"/>
      <c r="F4" s="48"/>
      <c r="G4" s="48"/>
      <c r="H4" s="48"/>
      <c r="I4" s="48"/>
    </row>
    <row r="5" spans="3:9" ht="12.75" customHeight="1" x14ac:dyDescent="0.2">
      <c r="C5" s="49"/>
      <c r="D5" s="49"/>
      <c r="E5" s="48"/>
      <c r="F5" s="48"/>
      <c r="G5" s="48"/>
      <c r="H5" s="48"/>
      <c r="I5" s="48"/>
    </row>
    <row r="6" spans="3:9" ht="12.75" customHeight="1" x14ac:dyDescent="0.2">
      <c r="C6" s="49"/>
      <c r="D6" s="49"/>
      <c r="E6" s="48"/>
      <c r="F6" s="48"/>
      <c r="G6" s="48"/>
      <c r="H6" s="48"/>
      <c r="I6" s="48"/>
    </row>
    <row r="7" spans="3:9" ht="12.75" customHeight="1" x14ac:dyDescent="0.2">
      <c r="C7" s="49"/>
      <c r="D7" s="49"/>
      <c r="E7" s="48"/>
      <c r="F7" s="48"/>
      <c r="G7" s="48"/>
      <c r="H7" s="48"/>
      <c r="I7" s="48"/>
    </row>
    <row r="8" spans="3:9" ht="12.75" customHeight="1" x14ac:dyDescent="0.2">
      <c r="C8" s="49"/>
      <c r="D8" s="49"/>
      <c r="E8" s="48"/>
      <c r="F8" s="48"/>
      <c r="G8" s="48"/>
      <c r="H8" s="48"/>
      <c r="I8" s="48"/>
    </row>
    <row r="9" spans="3:9" ht="12.75" customHeight="1" x14ac:dyDescent="0.2">
      <c r="C9" s="49"/>
      <c r="D9" s="49"/>
      <c r="E9" s="48"/>
      <c r="F9" s="48"/>
      <c r="G9" s="48"/>
      <c r="H9" s="48"/>
      <c r="I9" s="48"/>
    </row>
    <row r="10" spans="3:9" ht="12.75" customHeight="1" x14ac:dyDescent="0.2">
      <c r="C10" s="49"/>
      <c r="D10" s="49"/>
      <c r="E10" s="48"/>
      <c r="F10" s="48"/>
      <c r="G10" s="48"/>
      <c r="H10" s="48"/>
      <c r="I10" s="48"/>
    </row>
    <row r="11" spans="3:9" ht="12.75" customHeight="1" x14ac:dyDescent="0.2">
      <c r="C11" s="49"/>
      <c r="D11" s="49"/>
      <c r="E11" s="48"/>
      <c r="F11" s="48"/>
      <c r="G11" s="48"/>
      <c r="H11" s="48"/>
      <c r="I11" s="48"/>
    </row>
    <row r="12" spans="3:9" ht="12.75" customHeight="1" x14ac:dyDescent="0.2">
      <c r="C12" s="49"/>
      <c r="D12" s="49"/>
      <c r="E12" s="48"/>
      <c r="F12" s="48"/>
      <c r="G12" s="48"/>
      <c r="H12" s="48"/>
      <c r="I12" s="48"/>
    </row>
    <row r="13" spans="3:9" ht="12.75" customHeight="1" x14ac:dyDescent="0.2">
      <c r="C13" s="49"/>
      <c r="D13" s="49"/>
      <c r="E13" s="48"/>
      <c r="F13" s="48"/>
      <c r="G13" s="48"/>
      <c r="H13" s="48"/>
      <c r="I13" s="48"/>
    </row>
    <row r="14" spans="3:9" ht="12.75" customHeight="1" x14ac:dyDescent="0.2">
      <c r="C14" s="49"/>
      <c r="D14" s="49"/>
      <c r="E14" s="48"/>
      <c r="F14" s="48"/>
      <c r="G14" s="48"/>
      <c r="H14" s="48"/>
      <c r="I14" s="48"/>
    </row>
    <row r="15" spans="3:9" ht="12.75" customHeight="1" x14ac:dyDescent="0.2">
      <c r="C15" s="49"/>
      <c r="D15" s="49"/>
      <c r="E15" s="48"/>
      <c r="F15" s="48"/>
      <c r="G15" s="48"/>
      <c r="H15" s="48"/>
      <c r="I15" s="48"/>
    </row>
    <row r="16" spans="3:9" ht="12.75" customHeight="1" x14ac:dyDescent="0.2">
      <c r="C16" s="49"/>
      <c r="D16" s="49"/>
      <c r="E16" s="48"/>
      <c r="F16" s="48"/>
      <c r="G16" s="48"/>
      <c r="H16" s="48"/>
      <c r="I16" s="48"/>
    </row>
    <row r="17" spans="3:11" ht="12.75" customHeight="1" x14ac:dyDescent="0.2">
      <c r="C17" s="49"/>
      <c r="D17" s="49"/>
      <c r="E17" s="48"/>
      <c r="F17" s="48"/>
      <c r="G17" s="48"/>
      <c r="H17" s="48"/>
      <c r="I17" s="48"/>
    </row>
    <row r="18" spans="3:11" ht="12.75" customHeight="1" x14ac:dyDescent="0.2">
      <c r="C18" s="49"/>
      <c r="D18" s="49"/>
      <c r="E18" s="48"/>
      <c r="F18" s="48"/>
      <c r="G18" s="48"/>
      <c r="H18" s="48"/>
      <c r="I18" s="48"/>
    </row>
    <row r="19" spans="3:11" ht="12.75" customHeight="1" x14ac:dyDescent="0.2">
      <c r="C19" s="49"/>
      <c r="D19" s="49"/>
      <c r="E19" s="48"/>
      <c r="F19" s="48"/>
      <c r="G19" s="48"/>
      <c r="H19" s="48"/>
      <c r="I19" s="48"/>
    </row>
    <row r="20" spans="3:11" ht="14.25" x14ac:dyDescent="0.2">
      <c r="C20" s="47" t="s">
        <v>41</v>
      </c>
      <c r="D20" s="47"/>
      <c r="E20" s="47"/>
      <c r="F20" s="47"/>
      <c r="G20" s="47"/>
      <c r="H20" s="47"/>
      <c r="I20" s="47"/>
    </row>
    <row r="21" spans="3:11" x14ac:dyDescent="0.2">
      <c r="C21" s="46" t="s">
        <v>40</v>
      </c>
      <c r="D21" s="46"/>
      <c r="E21" s="46"/>
      <c r="F21" s="46"/>
      <c r="G21" s="46"/>
      <c r="H21" s="46"/>
      <c r="I21" s="46"/>
    </row>
    <row r="22" spans="3:11" x14ac:dyDescent="0.2">
      <c r="C22" s="46" t="s">
        <v>39</v>
      </c>
      <c r="D22" s="46"/>
      <c r="E22" s="46"/>
      <c r="F22" s="46"/>
      <c r="G22" s="46"/>
      <c r="H22" s="46"/>
      <c r="I22" s="46"/>
    </row>
    <row r="23" spans="3:11" ht="6" customHeight="1" thickBot="1" x14ac:dyDescent="0.25">
      <c r="C23" s="45"/>
      <c r="D23" s="45"/>
      <c r="E23" s="45"/>
      <c r="F23" s="45"/>
      <c r="G23" s="45"/>
      <c r="H23" s="45"/>
      <c r="I23" s="45"/>
    </row>
    <row r="24" spans="3:11" ht="48.75" customHeight="1" thickBot="1" x14ac:dyDescent="0.25">
      <c r="C24" s="33" t="s">
        <v>29</v>
      </c>
      <c r="D24" s="36" t="s">
        <v>28</v>
      </c>
      <c r="E24" s="35" t="s">
        <v>27</v>
      </c>
      <c r="F24" s="35" t="s">
        <v>26</v>
      </c>
      <c r="G24" s="35" t="s">
        <v>25</v>
      </c>
      <c r="H24" s="35" t="s">
        <v>24</v>
      </c>
      <c r="I24" s="36" t="s">
        <v>38</v>
      </c>
    </row>
    <row r="25" spans="3:11" ht="13.5" customHeight="1" thickBot="1" x14ac:dyDescent="0.25">
      <c r="C25" s="44" t="s">
        <v>37</v>
      </c>
      <c r="D25" s="37"/>
      <c r="E25" s="37"/>
      <c r="F25" s="37"/>
      <c r="G25" s="37"/>
      <c r="H25" s="37"/>
      <c r="I25" s="43"/>
    </row>
    <row r="26" spans="3:11" ht="13.5" customHeight="1" thickBot="1" x14ac:dyDescent="0.25">
      <c r="C26" s="20" t="s">
        <v>36</v>
      </c>
      <c r="D26" s="27">
        <v>196489.96999999997</v>
      </c>
      <c r="E26" s="27">
        <v>1425070.49</v>
      </c>
      <c r="F26" s="27">
        <v>1412466.42</v>
      </c>
      <c r="G26" s="27">
        <v>1293107.1100000001</v>
      </c>
      <c r="H26" s="27">
        <f>+D26+E26-F26</f>
        <v>209094.04000000004</v>
      </c>
      <c r="I26" s="42" t="s">
        <v>35</v>
      </c>
      <c r="K26" s="40">
        <f>166962.86+1970.54+10484.99+17071.58</f>
        <v>196489.96999999997</v>
      </c>
    </row>
    <row r="27" spans="3:11" ht="13.5" customHeight="1" thickBot="1" x14ac:dyDescent="0.25">
      <c r="C27" s="20" t="s">
        <v>34</v>
      </c>
      <c r="D27" s="27">
        <v>78346.399999999907</v>
      </c>
      <c r="E27" s="23">
        <v>445332.64</v>
      </c>
      <c r="F27" s="23">
        <v>427612.02</v>
      </c>
      <c r="G27" s="27">
        <v>436039.94</v>
      </c>
      <c r="H27" s="27">
        <f>+D27+E27-F27</f>
        <v>96067.019999999902</v>
      </c>
      <c r="I27" s="41"/>
      <c r="J27" s="1">
        <f>786.75+4640.62+47851.04-5476.03+10075.93</f>
        <v>57878.310000000005</v>
      </c>
      <c r="K27" s="40">
        <f>9506.1+73665.52-10023.26+4586.92-157.62+768.74</f>
        <v>78346.400000000023</v>
      </c>
    </row>
    <row r="28" spans="3:11" ht="13.5" customHeight="1" thickBot="1" x14ac:dyDescent="0.25">
      <c r="C28" s="20" t="s">
        <v>33</v>
      </c>
      <c r="D28" s="27">
        <v>39754.380000000092</v>
      </c>
      <c r="E28" s="23">
        <v>251510.72</v>
      </c>
      <c r="F28" s="23">
        <v>243825.93</v>
      </c>
      <c r="G28" s="27">
        <v>255434.63</v>
      </c>
      <c r="H28" s="27">
        <f>+D28+E28-F28</f>
        <v>47439.1700000001</v>
      </c>
      <c r="I28" s="41"/>
      <c r="K28" s="1">
        <f>405.63+11131.45+32069.05-3851.75</f>
        <v>39754.379999999997</v>
      </c>
    </row>
    <row r="29" spans="3:11" ht="13.5" customHeight="1" thickBot="1" x14ac:dyDescent="0.25">
      <c r="C29" s="20" t="s">
        <v>32</v>
      </c>
      <c r="D29" s="27">
        <v>24675.910000000003</v>
      </c>
      <c r="E29" s="23">
        <v>168013.23</v>
      </c>
      <c r="F29" s="23">
        <v>159115.04999999999</v>
      </c>
      <c r="G29" s="27">
        <v>175258.67</v>
      </c>
      <c r="H29" s="27">
        <f>+D29+E29-F29</f>
        <v>33574.090000000026</v>
      </c>
      <c r="I29" s="41"/>
      <c r="K29" s="40">
        <f>98.3+10637.03-1468.33+1513.06+11405.08-1348.52+3839.29</f>
        <v>24675.91</v>
      </c>
    </row>
    <row r="30" spans="3:11" ht="13.5" customHeight="1" thickBot="1" x14ac:dyDescent="0.25">
      <c r="C30" s="20" t="s">
        <v>31</v>
      </c>
      <c r="D30" s="27">
        <v>2972.4200000000019</v>
      </c>
      <c r="E30" s="23">
        <v>29541.96</v>
      </c>
      <c r="F30" s="23">
        <v>30527.9</v>
      </c>
      <c r="G30" s="27"/>
      <c r="H30" s="27">
        <f>+D30+E30-F30</f>
        <v>1986.4799999999996</v>
      </c>
      <c r="I30" s="39"/>
      <c r="K30" s="1">
        <f>14.34+57-10.38+159.19+1533.94+1.33+1217</f>
        <v>2972.42</v>
      </c>
    </row>
    <row r="31" spans="3:11" ht="13.5" customHeight="1" thickBot="1" x14ac:dyDescent="0.25">
      <c r="C31" s="20" t="s">
        <v>7</v>
      </c>
      <c r="D31" s="19">
        <f>SUM(D26:D30)</f>
        <v>342239.08</v>
      </c>
      <c r="E31" s="19">
        <f>SUM(E26:E30)</f>
        <v>2319469.04</v>
      </c>
      <c r="F31" s="19">
        <f>SUM(F26:F30)</f>
        <v>2273547.3199999998</v>
      </c>
      <c r="G31" s="19">
        <f>SUM(G26:G30)</f>
        <v>2159840.35</v>
      </c>
      <c r="H31" s="19">
        <f>SUM(H26:H30)</f>
        <v>388160.80000000005</v>
      </c>
      <c r="I31" s="38"/>
    </row>
    <row r="32" spans="3:11" ht="13.5" customHeight="1" thickBot="1" x14ac:dyDescent="0.25">
      <c r="C32" s="37" t="s">
        <v>30</v>
      </c>
      <c r="D32" s="37"/>
      <c r="E32" s="37"/>
      <c r="F32" s="37"/>
      <c r="G32" s="37"/>
      <c r="H32" s="37"/>
      <c r="I32" s="37"/>
    </row>
    <row r="33" spans="3:12" ht="51.75" customHeight="1" thickBot="1" x14ac:dyDescent="0.25">
      <c r="C33" s="26" t="s">
        <v>29</v>
      </c>
      <c r="D33" s="36" t="s">
        <v>28</v>
      </c>
      <c r="E33" s="35" t="s">
        <v>27</v>
      </c>
      <c r="F33" s="35" t="s">
        <v>26</v>
      </c>
      <c r="G33" s="35" t="s">
        <v>25</v>
      </c>
      <c r="H33" s="35" t="s">
        <v>24</v>
      </c>
      <c r="I33" s="34" t="s">
        <v>23</v>
      </c>
    </row>
    <row r="34" spans="3:12" ht="18.75" customHeight="1" thickBot="1" x14ac:dyDescent="0.25">
      <c r="C34" s="33" t="s">
        <v>22</v>
      </c>
      <c r="D34" s="32">
        <f>82700.66-1753.04</f>
        <v>80947.62000000001</v>
      </c>
      <c r="E34" s="22">
        <v>715860.96</v>
      </c>
      <c r="F34" s="22">
        <v>715315.09</v>
      </c>
      <c r="G34" s="22">
        <f>+E34</f>
        <v>715860.96</v>
      </c>
      <c r="H34" s="22">
        <f>+D34+E34-F34</f>
        <v>81493.489999999991</v>
      </c>
      <c r="I34" s="31" t="s">
        <v>21</v>
      </c>
      <c r="J34" s="29">
        <f>10.05-0.01+43.1-0.04+61083.79-D34</f>
        <v>-19810.73000000001</v>
      </c>
      <c r="K34" s="29">
        <f>345.54+1407.5+80947.62-H34</f>
        <v>1207.1699999999983</v>
      </c>
    </row>
    <row r="35" spans="3:12" ht="19.5" customHeight="1" thickBot="1" x14ac:dyDescent="0.25">
      <c r="C35" s="20" t="s">
        <v>20</v>
      </c>
      <c r="D35" s="24">
        <v>16881.139999999985</v>
      </c>
      <c r="E35" s="27">
        <v>151432.07999999999</v>
      </c>
      <c r="F35" s="27">
        <v>151537.57</v>
      </c>
      <c r="G35" s="22">
        <v>17086.46</v>
      </c>
      <c r="H35" s="22">
        <f>+D35+E35-F35</f>
        <v>16775.649999999965</v>
      </c>
      <c r="I35" s="30"/>
      <c r="J35" s="29"/>
    </row>
    <row r="36" spans="3:12" ht="13.5" customHeight="1" thickBot="1" x14ac:dyDescent="0.25">
      <c r="C36" s="26" t="s">
        <v>19</v>
      </c>
      <c r="D36" s="28">
        <v>3930.5399999999431</v>
      </c>
      <c r="E36" s="27"/>
      <c r="F36" s="27">
        <v>4.26</v>
      </c>
      <c r="G36" s="22"/>
      <c r="H36" s="22">
        <f>+D36+E36-F36</f>
        <v>3926.2799999999429</v>
      </c>
      <c r="I36" s="25"/>
    </row>
    <row r="37" spans="3:12" ht="12.75" hidden="1" customHeight="1" thickBot="1" x14ac:dyDescent="0.25">
      <c r="C37" s="20" t="s">
        <v>18</v>
      </c>
      <c r="D37" s="24">
        <v>0</v>
      </c>
      <c r="E37" s="27"/>
      <c r="F37" s="27"/>
      <c r="G37" s="22"/>
      <c r="H37" s="22">
        <f>+D37+E37-F37</f>
        <v>0</v>
      </c>
      <c r="I37" s="25" t="s">
        <v>17</v>
      </c>
    </row>
    <row r="38" spans="3:12" ht="26.25" customHeight="1" thickBot="1" x14ac:dyDescent="0.25">
      <c r="C38" s="20" t="s">
        <v>16</v>
      </c>
      <c r="D38" s="24">
        <v>18436.01999999999</v>
      </c>
      <c r="E38" s="27">
        <v>164784</v>
      </c>
      <c r="F38" s="27">
        <v>164855.21</v>
      </c>
      <c r="G38" s="22">
        <v>192693.09</v>
      </c>
      <c r="H38" s="22">
        <f>+D38+E38-F38</f>
        <v>18364.809999999998</v>
      </c>
      <c r="I38" s="21" t="s">
        <v>15</v>
      </c>
      <c r="J38" s="1">
        <f>9578.33+4154.62</f>
        <v>13732.95</v>
      </c>
      <c r="K38" s="1">
        <f>3685.06+3949.52+10801.44</f>
        <v>18436.02</v>
      </c>
    </row>
    <row r="39" spans="3:12" ht="13.5" customHeight="1" thickBot="1" x14ac:dyDescent="0.25">
      <c r="C39" s="20" t="s">
        <v>14</v>
      </c>
      <c r="D39" s="24">
        <v>1125.9399999999987</v>
      </c>
      <c r="E39" s="23">
        <v>10011.48</v>
      </c>
      <c r="F39" s="23">
        <v>10228.549999999999</v>
      </c>
      <c r="G39" s="22">
        <f>+E39</f>
        <v>10011.48</v>
      </c>
      <c r="H39" s="22">
        <f>+D39+E39-F39</f>
        <v>908.86999999999898</v>
      </c>
      <c r="I39" s="21" t="s">
        <v>13</v>
      </c>
    </row>
    <row r="40" spans="3:12" ht="13.5" customHeight="1" thickBot="1" x14ac:dyDescent="0.25">
      <c r="C40" s="26" t="s">
        <v>12</v>
      </c>
      <c r="D40" s="24">
        <v>15267.809999999998</v>
      </c>
      <c r="E40" s="23">
        <v>105094.2</v>
      </c>
      <c r="F40" s="23">
        <v>103715.57</v>
      </c>
      <c r="G40" s="22">
        <f>+E40</f>
        <v>105094.2</v>
      </c>
      <c r="H40" s="22">
        <f>+D40+E40-F40</f>
        <v>16646.439999999988</v>
      </c>
      <c r="I40" s="25"/>
    </row>
    <row r="41" spans="3:12" ht="13.5" customHeight="1" thickBot="1" x14ac:dyDescent="0.25">
      <c r="C41" s="20" t="s">
        <v>11</v>
      </c>
      <c r="D41" s="24">
        <v>22911.560000000027</v>
      </c>
      <c r="E41" s="23">
        <v>76884.53</v>
      </c>
      <c r="F41" s="23">
        <v>65912.259999999995</v>
      </c>
      <c r="G41" s="22">
        <f>+E41</f>
        <v>76884.53</v>
      </c>
      <c r="H41" s="22">
        <f>+D41+E41-F41</f>
        <v>33883.830000000031</v>
      </c>
      <c r="I41" s="25"/>
      <c r="J41" s="1">
        <f>1223.32+2717.5</f>
        <v>3940.8199999999997</v>
      </c>
      <c r="K41" s="1">
        <f>16995.18+5916.38</f>
        <v>22911.56</v>
      </c>
    </row>
    <row r="42" spans="3:12" ht="13.5" customHeight="1" thickBot="1" x14ac:dyDescent="0.25">
      <c r="C42" s="20" t="s">
        <v>10</v>
      </c>
      <c r="D42" s="24">
        <v>1753.04</v>
      </c>
      <c r="E42" s="23">
        <v>24644.3</v>
      </c>
      <c r="F42" s="23">
        <v>24865.75</v>
      </c>
      <c r="G42" s="22">
        <f>+E42</f>
        <v>24644.3</v>
      </c>
      <c r="H42" s="22">
        <f>+D42+E42-F42</f>
        <v>1531.5900000000001</v>
      </c>
      <c r="I42" s="25"/>
    </row>
    <row r="43" spans="3:12" ht="13.5" customHeight="1" thickBot="1" x14ac:dyDescent="0.25">
      <c r="C43" s="20" t="s">
        <v>9</v>
      </c>
      <c r="D43" s="24">
        <v>4302.679999999993</v>
      </c>
      <c r="E43" s="23">
        <v>38379.480000000003</v>
      </c>
      <c r="F43" s="23">
        <v>38796.400000000001</v>
      </c>
      <c r="G43" s="22">
        <f>+E43</f>
        <v>38379.480000000003</v>
      </c>
      <c r="H43" s="22">
        <f>+D43+E43-F43</f>
        <v>3885.7599999999948</v>
      </c>
      <c r="I43" s="21" t="s">
        <v>8</v>
      </c>
    </row>
    <row r="44" spans="3:12" s="16" customFormat="1" ht="13.5" customHeight="1" thickBot="1" x14ac:dyDescent="0.25">
      <c r="C44" s="20" t="s">
        <v>7</v>
      </c>
      <c r="D44" s="19">
        <f>SUM(D34:D43)</f>
        <v>165556.34999999998</v>
      </c>
      <c r="E44" s="19">
        <f>SUM(E34:E43)</f>
        <v>1287091.03</v>
      </c>
      <c r="F44" s="19">
        <f>SUM(F34:F43)</f>
        <v>1275230.6599999999</v>
      </c>
      <c r="G44" s="19">
        <f>SUM(G34:G43)</f>
        <v>1180654.4999999998</v>
      </c>
      <c r="H44" s="19">
        <f>SUM(H34:H43)</f>
        <v>177416.71999999986</v>
      </c>
      <c r="I44" s="18"/>
      <c r="L44" s="17"/>
    </row>
    <row r="45" spans="3:12" ht="13.5" customHeight="1" thickBot="1" x14ac:dyDescent="0.25">
      <c r="C45" s="15" t="s">
        <v>6</v>
      </c>
      <c r="D45" s="15"/>
      <c r="E45" s="15"/>
      <c r="F45" s="15"/>
      <c r="G45" s="15"/>
      <c r="H45" s="15"/>
      <c r="I45" s="15"/>
    </row>
    <row r="46" spans="3:12" ht="31.5" customHeight="1" thickBot="1" x14ac:dyDescent="0.25">
      <c r="C46" s="14" t="s">
        <v>5</v>
      </c>
      <c r="D46" s="13" t="s">
        <v>4</v>
      </c>
      <c r="E46" s="12"/>
      <c r="F46" s="12"/>
      <c r="G46" s="12"/>
      <c r="H46" s="11"/>
      <c r="I46" s="10" t="s">
        <v>3</v>
      </c>
    </row>
    <row r="47" spans="3:12" ht="19.5" customHeight="1" x14ac:dyDescent="0.3">
      <c r="C47" s="9" t="s">
        <v>2</v>
      </c>
      <c r="D47" s="9"/>
      <c r="E47" s="9"/>
      <c r="F47" s="9"/>
      <c r="G47" s="9"/>
      <c r="H47" s="8">
        <f>+H31+H44</f>
        <v>565577.5199999999</v>
      </c>
    </row>
    <row r="48" spans="3:12" s="7" customFormat="1" hidden="1" x14ac:dyDescent="0.2">
      <c r="C48" s="2" t="s">
        <v>1</v>
      </c>
      <c r="D48" s="2"/>
      <c r="E48" s="2"/>
      <c r="F48" s="2"/>
      <c r="G48" s="2"/>
      <c r="H48" s="2"/>
      <c r="I48" s="2"/>
    </row>
    <row r="49" spans="3:8" ht="12.75" customHeight="1" x14ac:dyDescent="0.2">
      <c r="C49" s="6" t="s">
        <v>0</v>
      </c>
    </row>
    <row r="50" spans="3:8" x14ac:dyDescent="0.2">
      <c r="C50" s="1"/>
      <c r="D50" s="1"/>
      <c r="E50" s="1"/>
      <c r="F50" s="1"/>
      <c r="G50" s="1"/>
      <c r="H50" s="1"/>
    </row>
    <row r="51" spans="3:8" ht="15" customHeight="1" x14ac:dyDescent="0.25">
      <c r="C51" s="5"/>
      <c r="D51" s="4"/>
      <c r="E51" s="4"/>
      <c r="F51" s="4"/>
    </row>
    <row r="52" spans="3:8" x14ac:dyDescent="0.2">
      <c r="D52" s="3"/>
    </row>
    <row r="53" spans="3:8" x14ac:dyDescent="0.2">
      <c r="H53" s="3"/>
    </row>
  </sheetData>
  <mergeCells count="10">
    <mergeCell ref="D46:H46"/>
    <mergeCell ref="I26:I30"/>
    <mergeCell ref="C25:I25"/>
    <mergeCell ref="C32:I32"/>
    <mergeCell ref="C20:I20"/>
    <mergeCell ref="C21:I21"/>
    <mergeCell ref="C22:I22"/>
    <mergeCell ref="C23:I23"/>
    <mergeCell ref="I34:I35"/>
    <mergeCell ref="C45:I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abSelected="1" topLeftCell="A15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5" customWidth="1"/>
    <col min="2" max="2" width="12.42578125" style="55" customWidth="1"/>
    <col min="3" max="3" width="13.28515625" style="55" hidden="1" customWidth="1"/>
    <col min="4" max="4" width="12.140625" style="55" customWidth="1"/>
    <col min="5" max="5" width="13.5703125" style="55" customWidth="1"/>
    <col min="6" max="6" width="13.28515625" style="55" customWidth="1"/>
    <col min="7" max="7" width="14.28515625" style="55" customWidth="1"/>
    <col min="8" max="8" width="15.140625" style="55" customWidth="1"/>
    <col min="9" max="9" width="14.28515625" style="55" customWidth="1"/>
    <col min="10" max="16384" width="9.140625" style="55"/>
  </cols>
  <sheetData>
    <row r="13" spans="1:9" x14ac:dyDescent="0.25">
      <c r="A13" s="64" t="s">
        <v>66</v>
      </c>
      <c r="B13" s="64"/>
      <c r="C13" s="64"/>
      <c r="D13" s="64"/>
      <c r="E13" s="64"/>
      <c r="F13" s="64"/>
      <c r="G13" s="64"/>
      <c r="H13" s="64"/>
      <c r="I13" s="64"/>
    </row>
    <row r="14" spans="1:9" x14ac:dyDescent="0.25">
      <c r="A14" s="64" t="s">
        <v>65</v>
      </c>
      <c r="B14" s="64"/>
      <c r="C14" s="64"/>
      <c r="D14" s="64"/>
      <c r="E14" s="64"/>
      <c r="F14" s="64"/>
      <c r="G14" s="64"/>
      <c r="H14" s="64"/>
      <c r="I14" s="64"/>
    </row>
    <row r="15" spans="1:9" x14ac:dyDescent="0.25">
      <c r="A15" s="64" t="s">
        <v>64</v>
      </c>
      <c r="B15" s="64"/>
      <c r="C15" s="64"/>
      <c r="D15" s="64"/>
      <c r="E15" s="64"/>
      <c r="F15" s="64"/>
      <c r="G15" s="64"/>
      <c r="H15" s="64"/>
      <c r="I15" s="64"/>
    </row>
    <row r="16" spans="1:9" ht="60" x14ac:dyDescent="0.25">
      <c r="A16" s="62" t="s">
        <v>63</v>
      </c>
      <c r="B16" s="62" t="s">
        <v>62</v>
      </c>
      <c r="C16" s="62" t="s">
        <v>61</v>
      </c>
      <c r="D16" s="62" t="s">
        <v>60</v>
      </c>
      <c r="E16" s="62" t="s">
        <v>59</v>
      </c>
      <c r="F16" s="63" t="s">
        <v>58</v>
      </c>
      <c r="G16" s="63" t="s">
        <v>57</v>
      </c>
      <c r="H16" s="62" t="s">
        <v>56</v>
      </c>
      <c r="I16" s="62" t="s">
        <v>55</v>
      </c>
    </row>
    <row r="17" spans="1:9" x14ac:dyDescent="0.25">
      <c r="A17" s="61" t="s">
        <v>54</v>
      </c>
      <c r="B17" s="60">
        <v>171.02628999999999</v>
      </c>
      <c r="C17" s="60"/>
      <c r="D17" s="60">
        <v>151.43208000000001</v>
      </c>
      <c r="E17" s="60">
        <v>151.53756999999999</v>
      </c>
      <c r="F17" s="60">
        <v>5.8650000000000002</v>
      </c>
      <c r="G17" s="60">
        <v>17.086459999999999</v>
      </c>
      <c r="H17" s="59">
        <v>16.775649999999999</v>
      </c>
      <c r="I17" s="59">
        <f>B17+D17+F17-G17</f>
        <v>311.23691000000002</v>
      </c>
    </row>
    <row r="19" spans="1:9" x14ac:dyDescent="0.25">
      <c r="A19" s="55" t="s">
        <v>53</v>
      </c>
    </row>
    <row r="20" spans="1:9" x14ac:dyDescent="0.25">
      <c r="A20" s="55" t="s">
        <v>52</v>
      </c>
      <c r="E20" s="58"/>
    </row>
    <row r="21" spans="1:9" x14ac:dyDescent="0.25">
      <c r="A21" s="55" t="s">
        <v>51</v>
      </c>
    </row>
    <row r="22" spans="1:9" x14ac:dyDescent="0.25">
      <c r="A22" s="55" t="s">
        <v>50</v>
      </c>
    </row>
    <row r="23" spans="1:9" x14ac:dyDescent="0.25">
      <c r="A23" s="57" t="s">
        <v>49</v>
      </c>
    </row>
    <row r="24" spans="1:9" x14ac:dyDescent="0.25">
      <c r="A24" s="57" t="s">
        <v>48</v>
      </c>
    </row>
    <row r="25" spans="1:9" x14ac:dyDescent="0.25">
      <c r="A25" s="57" t="s">
        <v>47</v>
      </c>
    </row>
    <row r="26" spans="1:9" x14ac:dyDescent="0.25">
      <c r="A26" s="55" t="s">
        <v>46</v>
      </c>
    </row>
    <row r="27" spans="1:9" x14ac:dyDescent="0.25">
      <c r="A27" s="55" t="s">
        <v>45</v>
      </c>
    </row>
    <row r="28" spans="1:9" x14ac:dyDescent="0.25">
      <c r="A28" s="56" t="s">
        <v>44</v>
      </c>
    </row>
    <row r="29" spans="1:9" x14ac:dyDescent="0.25">
      <c r="A29" s="56" t="s">
        <v>43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ветеранов4</vt:lpstr>
      <vt:lpstr>Ветеранов 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2018-04-02T07:09:35Z</dcterms:created>
  <dcterms:modified xsi:type="dcterms:W3CDTF">2018-04-02T07:10:02Z</dcterms:modified>
</cp:coreProperties>
</file>