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ветеранов6" sheetId="1" r:id="rId1"/>
    <sheet name="Ветеранов 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30" i="1"/>
  <c r="K30" i="1"/>
  <c r="H31" i="1"/>
  <c r="K31" i="1"/>
  <c r="H32" i="1"/>
  <c r="K32" i="1"/>
  <c r="H33" i="1"/>
  <c r="K33" i="1"/>
  <c r="H34" i="1"/>
  <c r="K34" i="1"/>
  <c r="D35" i="1"/>
  <c r="E35" i="1"/>
  <c r="F35" i="1"/>
  <c r="G35" i="1"/>
  <c r="H35" i="1"/>
  <c r="D38" i="1"/>
  <c r="J38" i="1" s="1"/>
  <c r="G38" i="1"/>
  <c r="H38" i="1"/>
  <c r="H48" i="1" s="1"/>
  <c r="H51" i="1" s="1"/>
  <c r="K38" i="1"/>
  <c r="H39" i="1"/>
  <c r="J39" i="1"/>
  <c r="H40" i="1"/>
  <c r="H41" i="1"/>
  <c r="G42" i="1"/>
  <c r="H42" i="1"/>
  <c r="J42" i="1"/>
  <c r="K42" i="1"/>
  <c r="G43" i="1"/>
  <c r="H43" i="1"/>
  <c r="J43" i="1"/>
  <c r="G44" i="1"/>
  <c r="H44" i="1"/>
  <c r="J44" i="1"/>
  <c r="G45" i="1"/>
  <c r="H45" i="1"/>
  <c r="J45" i="1"/>
  <c r="K45" i="1"/>
  <c r="D46" i="1"/>
  <c r="G46" i="1"/>
  <c r="H46" i="1"/>
  <c r="G47" i="1"/>
  <c r="H47" i="1"/>
  <c r="J47" i="1"/>
  <c r="E48" i="1"/>
  <c r="F48" i="1"/>
  <c r="G48" i="1"/>
  <c r="D48" i="1" l="1"/>
</calcChain>
</file>

<file path=xl/sharedStrings.xml><?xml version="1.0" encoding="utf-8"?>
<sst xmlns="http://schemas.openxmlformats.org/spreadsheetml/2006/main" count="69" uniqueCount="62">
  <si>
    <t>Примечание: подробный отчет о выполненных работах по текущему и капитальному ремонтам будут приведены в следующих квитанциях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</si>
  <si>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</si>
  <si>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</si>
  <si>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 ООО "Перспектива", ООО "ГМК"</t>
  </si>
  <si>
    <t>Поступило от ЦИТ "Домашние сети" за размещение интернет оборудования 1080,00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</si>
  <si>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</si>
  <si>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</si>
  <si>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</si>
  <si>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</si>
  <si>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</si>
  <si>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 xml:space="preserve">электр под </t>
  </si>
  <si>
    <t>Повышающий коээфициент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</si>
  <si>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</si>
  <si>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</si>
  <si>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</si>
  <si>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</si>
  <si>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</si>
  <si>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</si>
  <si>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</si>
  <si>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</si>
  <si>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</si>
  <si>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Н/2011-105 от 01.08.2011г.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</si>
  <si>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</si>
  <si>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</si>
  <si>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</si>
  <si>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</si>
  <si>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</si>
  <si>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</si>
  <si>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</si>
  <si>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</si>
  <si>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</si>
  <si>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</si>
  <si>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</si>
  <si>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</si>
  <si>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</si>
  <si>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ООО"Научно-технический центр "Энергия",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</si>
  <si>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</si>
  <si>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</si>
  <si>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</si>
  <si>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6  по ул. Ветеранов с 01.01.2016г. по 31.12.2016г.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</si>
  <si>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</si>
  <si>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</si>
  <si>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</si>
  <si>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прочее - 0.62 т.р.</t>
  </si>
  <si>
    <t>ремонт и восстановление герметизации стеновых панелей - 27.00 тр</t>
  </si>
  <si>
    <t>замена КТПР в ТП - 4.36 т.р.</t>
  </si>
  <si>
    <t>ремонт площадки перед входом - 2.71т.р.</t>
  </si>
  <si>
    <t xml:space="preserve">ГВС-промывка труб - 3.71т.р. 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</si>
  <si>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38.40</t>
    </r>
    <r>
      <rPr>
        <sz val="10"/>
        <rFont val="Arial Cyr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</si>
  <si>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</si>
  <si>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</si>
  <si>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</si>
  <si>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</si>
  <si>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</si>
  <si>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</si>
  <si>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</si>
  <si>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</si>
  <si>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</si>
  <si>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</si>
  <si>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6 по ул. Ветеранов с 01.01.2017г. по 31.12.2017г.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</si>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</sst>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4" fontId="5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0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top" wrapText="1"/>
    </xf>
    <xf numFmtId="0" fontId="3" fillId="0" borderId="0" xfId="0" applyFont="1" applyFill="1"/>
    <xf numFmtId="2" fontId="3" fillId="0" borderId="0" xfId="0" applyNumberFormat="1" applyFont="1" applyFill="1"/>
    <xf numFmtId="0" fontId="9" fillId="0" borderId="6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2" fontId="0" fillId="0" borderId="0" xfId="0" applyNumberFormat="1" applyFill="1"/>
    <xf numFmtId="0" fontId="11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0" fontId="13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9" fillId="0" borderId="0" xfId="0" applyFont="1" applyFill="1" applyAlignment="1">
      <alignment horizontal="center"/>
    </xf>
    <xf numFmtId="0" fontId="18" fillId="0" borderId="2" xfId="0" applyFont="1" applyFill="1" applyBorder="1"/>
    <xf numFmtId="0" fontId="18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8" fillId="0" borderId="0" xfId="0" applyFont="1" applyFill="1"/>
    <xf numFmtId="0" fontId="1" fillId="0" borderId="0" xfId="1"/>
    <xf numFmtId="0" fontId="1" fillId="0" borderId="0" xfId="1" applyFill="1"/>
    <xf numFmtId="2" fontId="2" fillId="0" borderId="13" xfId="1" applyNumberFormat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C19" workbookViewId="0">
      <selection activeCell="D55" sqref="D55:I60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42578125" style="2" customWidth="1"/>
    <col min="4" max="4" width="13.140625" style="2" customWidth="1"/>
    <col min="5" max="5" width="11.85546875" style="2" customWidth="1"/>
    <col min="6" max="6" width="12.140625" style="2" customWidth="1"/>
    <col min="7" max="7" width="11.85546875" style="2" customWidth="1"/>
    <col min="8" max="8" width="13.42578125" style="2" customWidth="1"/>
    <col min="9" max="9" width="22.5703125" style="2" customWidth="1"/>
    <col min="10" max="10" width="10.140625" style="1" hidden="1" customWidth="1"/>
    <col min="11" max="11" width="9.5703125" style="1" hidden="1" customWidth="1"/>
    <col min="12" max="12" width="9.5703125" style="1" bestFit="1" customWidth="1"/>
    <col min="13" max="16384" width="9.140625" style="1"/>
  </cols>
  <sheetData>
    <row r="1" spans="3:9" ht="12.75" hidden="1" customHeight="1" x14ac:dyDescent="0.2">
      <c r="C1" s="54"/>
      <c r="D1" s="54"/>
      <c r="E1" s="54"/>
      <c r="F1" s="54"/>
      <c r="G1" s="54"/>
      <c r="H1" s="54"/>
      <c r="I1" s="54"/>
    </row>
    <row r="2" spans="3:9" ht="13.5" hidden="1" customHeight="1" thickBot="1" x14ac:dyDescent="0.25">
      <c r="C2" s="54"/>
      <c r="D2" s="54"/>
      <c r="E2" s="54" t="s">
        <v>42</v>
      </c>
      <c r="F2" s="54"/>
      <c r="G2" s="54"/>
      <c r="H2" s="54"/>
      <c r="I2" s="54"/>
    </row>
    <row r="3" spans="3:9" ht="13.5" hidden="1" customHeight="1" thickBot="1" x14ac:dyDescent="0.25">
      <c r="C3" s="53"/>
      <c r="D3" s="52"/>
      <c r="E3" s="51"/>
      <c r="F3" s="51"/>
      <c r="G3" s="51"/>
      <c r="H3" s="51"/>
      <c r="I3" s="50"/>
    </row>
    <row r="4" spans="3:9" ht="12.75" hidden="1" customHeight="1" x14ac:dyDescent="0.2">
      <c r="C4" s="49"/>
      <c r="D4" s="49"/>
      <c r="E4" s="48"/>
      <c r="F4" s="48"/>
      <c r="G4" s="48"/>
      <c r="H4" s="48"/>
      <c r="I4" s="48"/>
    </row>
    <row r="5" spans="3:9" ht="12.75" customHeight="1" x14ac:dyDescent="0.2">
      <c r="C5" s="49"/>
      <c r="D5" s="49"/>
      <c r="E5" s="48"/>
      <c r="F5" s="48"/>
      <c r="G5" s="48"/>
      <c r="H5" s="48"/>
      <c r="I5" s="48"/>
    </row>
    <row r="6" spans="3:9" ht="12.75" customHeight="1" x14ac:dyDescent="0.2">
      <c r="C6" s="49"/>
      <c r="D6" s="49"/>
      <c r="E6" s="48"/>
      <c r="F6" s="48"/>
      <c r="G6" s="48"/>
      <c r="H6" s="48"/>
      <c r="I6" s="48"/>
    </row>
    <row r="7" spans="3:9" ht="12.75" customHeight="1" x14ac:dyDescent="0.2">
      <c r="C7" s="49"/>
      <c r="D7" s="49"/>
      <c r="E7" s="48"/>
      <c r="F7" s="48"/>
      <c r="G7" s="48"/>
      <c r="H7" s="48"/>
      <c r="I7" s="48"/>
    </row>
    <row r="8" spans="3:9" ht="12.75" customHeight="1" x14ac:dyDescent="0.2">
      <c r="C8" s="49"/>
      <c r="D8" s="49"/>
      <c r="E8" s="48"/>
      <c r="F8" s="48"/>
      <c r="G8" s="48"/>
      <c r="H8" s="48"/>
      <c r="I8" s="48"/>
    </row>
    <row r="9" spans="3:9" ht="12.75" customHeight="1" x14ac:dyDescent="0.2">
      <c r="C9" s="49"/>
      <c r="D9" s="49"/>
      <c r="E9" s="48"/>
      <c r="F9" s="48"/>
      <c r="G9" s="48"/>
      <c r="H9" s="48"/>
      <c r="I9" s="48"/>
    </row>
    <row r="10" spans="3:9" ht="12.75" customHeight="1" x14ac:dyDescent="0.2">
      <c r="C10" s="49"/>
      <c r="D10" s="49"/>
      <c r="E10" s="48"/>
      <c r="F10" s="48"/>
      <c r="G10" s="48"/>
      <c r="H10" s="48"/>
      <c r="I10" s="48"/>
    </row>
    <row r="11" spans="3:9" ht="12.75" customHeight="1" x14ac:dyDescent="0.2">
      <c r="C11" s="49"/>
      <c r="D11" s="49"/>
      <c r="E11" s="48"/>
      <c r="F11" s="48"/>
      <c r="G11" s="48"/>
      <c r="H11" s="48"/>
      <c r="I11" s="48"/>
    </row>
    <row r="12" spans="3:9" ht="12.75" customHeight="1" x14ac:dyDescent="0.2">
      <c r="C12" s="49"/>
      <c r="D12" s="49"/>
      <c r="E12" s="48"/>
      <c r="F12" s="48"/>
      <c r="G12" s="48"/>
      <c r="H12" s="48"/>
      <c r="I12" s="48"/>
    </row>
    <row r="13" spans="3:9" ht="12.75" customHeight="1" x14ac:dyDescent="0.2">
      <c r="C13" s="49"/>
      <c r="D13" s="49"/>
      <c r="E13" s="48"/>
      <c r="F13" s="48"/>
      <c r="G13" s="48"/>
      <c r="H13" s="48"/>
      <c r="I13" s="48"/>
    </row>
    <row r="14" spans="3:9" ht="12.75" customHeight="1" x14ac:dyDescent="0.2">
      <c r="C14" s="49"/>
      <c r="D14" s="49"/>
      <c r="E14" s="48"/>
      <c r="F14" s="48"/>
      <c r="G14" s="48"/>
      <c r="H14" s="48"/>
      <c r="I14" s="48"/>
    </row>
    <row r="15" spans="3:9" ht="12.75" customHeight="1" x14ac:dyDescent="0.2">
      <c r="C15" s="49"/>
      <c r="D15" s="49"/>
      <c r="E15" s="48"/>
      <c r="F15" s="48"/>
      <c r="G15" s="48"/>
      <c r="H15" s="48"/>
      <c r="I15" s="48"/>
    </row>
    <row r="16" spans="3:9" ht="12.75" customHeight="1" x14ac:dyDescent="0.2">
      <c r="C16" s="49"/>
      <c r="D16" s="49"/>
      <c r="E16" s="48"/>
      <c r="F16" s="48"/>
      <c r="G16" s="48"/>
      <c r="H16" s="48"/>
      <c r="I16" s="48"/>
    </row>
    <row r="17" spans="3:11" ht="18.75" customHeight="1" x14ac:dyDescent="0.2">
      <c r="C17" s="49"/>
      <c r="D17" s="49"/>
      <c r="E17" s="48"/>
      <c r="F17" s="48"/>
      <c r="G17" s="48"/>
      <c r="H17" s="48"/>
      <c r="I17" s="48"/>
    </row>
    <row r="18" spans="3:11" ht="12.75" customHeight="1" x14ac:dyDescent="0.2">
      <c r="C18" s="49"/>
      <c r="D18" s="49"/>
      <c r="E18" s="48"/>
      <c r="F18" s="48"/>
      <c r="G18" s="48"/>
      <c r="H18" s="48"/>
      <c r="I18" s="48"/>
    </row>
    <row r="19" spans="3:11" ht="12.75" customHeight="1" x14ac:dyDescent="0.2">
      <c r="C19" s="49"/>
      <c r="D19" s="49"/>
      <c r="E19" s="48"/>
      <c r="F19" s="48"/>
      <c r="G19" s="48"/>
      <c r="H19" s="48"/>
      <c r="I19" s="48"/>
    </row>
    <row r="20" spans="3:11" ht="12.75" customHeight="1" x14ac:dyDescent="0.2">
      <c r="C20" s="49"/>
      <c r="D20" s="49"/>
      <c r="E20" s="48"/>
      <c r="F20" s="48"/>
      <c r="G20" s="48"/>
      <c r="H20" s="48"/>
      <c r="I20" s="48"/>
    </row>
    <row r="21" spans="3:11" ht="12.75" customHeight="1" x14ac:dyDescent="0.2">
      <c r="C21" s="49"/>
      <c r="D21" s="49"/>
      <c r="E21" s="48"/>
      <c r="F21" s="48"/>
      <c r="G21" s="48"/>
      <c r="H21" s="48"/>
      <c r="I21" s="48"/>
    </row>
    <row r="22" spans="3:11" ht="12.75" customHeight="1" x14ac:dyDescent="0.2">
      <c r="C22" s="49"/>
      <c r="D22" s="49"/>
      <c r="E22" s="48"/>
      <c r="F22" s="48"/>
      <c r="G22" s="48"/>
      <c r="H22" s="48"/>
      <c r="I22" s="48"/>
    </row>
    <row r="23" spans="3:11" ht="12.75" customHeight="1" x14ac:dyDescent="0.2">
      <c r="C23" s="49"/>
      <c r="D23" s="49"/>
      <c r="E23" s="48"/>
      <c r="F23" s="48"/>
      <c r="G23" s="48"/>
      <c r="H23" s="48"/>
      <c r="I23" s="48"/>
    </row>
    <row r="24" spans="3:11" ht="14.25" x14ac:dyDescent="0.2">
      <c r="C24" s="47" t="s">
        <v>41</v>
      </c>
      <c r="D24" s="47"/>
      <c r="E24" s="47"/>
      <c r="F24" s="47"/>
      <c r="G24" s="47"/>
      <c r="H24" s="47"/>
      <c r="I24" s="47"/>
    </row>
    <row r="25" spans="3:11" x14ac:dyDescent="0.2">
      <c r="C25" s="46" t="s">
        <v>40</v>
      </c>
      <c r="D25" s="46"/>
      <c r="E25" s="46"/>
      <c r="F25" s="46"/>
      <c r="G25" s="46"/>
      <c r="H25" s="46"/>
      <c r="I25" s="46"/>
    </row>
    <row r="26" spans="3:11" x14ac:dyDescent="0.2">
      <c r="C26" s="46" t="s">
        <v>39</v>
      </c>
      <c r="D26" s="46"/>
      <c r="E26" s="46"/>
      <c r="F26" s="46"/>
      <c r="G26" s="46"/>
      <c r="H26" s="46"/>
      <c r="I26" s="46"/>
    </row>
    <row r="27" spans="3:11" ht="6" customHeight="1" thickBot="1" x14ac:dyDescent="0.25">
      <c r="C27" s="45"/>
      <c r="D27" s="45"/>
      <c r="E27" s="45"/>
      <c r="F27" s="45"/>
      <c r="G27" s="45"/>
      <c r="H27" s="45"/>
      <c r="I27" s="45"/>
    </row>
    <row r="28" spans="3:11" ht="51" customHeight="1" thickBot="1" x14ac:dyDescent="0.25">
      <c r="C28" s="34" t="s">
        <v>29</v>
      </c>
      <c r="D28" s="37" t="s">
        <v>28</v>
      </c>
      <c r="E28" s="36" t="s">
        <v>27</v>
      </c>
      <c r="F28" s="36" t="s">
        <v>26</v>
      </c>
      <c r="G28" s="36" t="s">
        <v>25</v>
      </c>
      <c r="H28" s="36" t="s">
        <v>24</v>
      </c>
      <c r="I28" s="37" t="s">
        <v>38</v>
      </c>
    </row>
    <row r="29" spans="3:11" ht="13.5" customHeight="1" thickBot="1" x14ac:dyDescent="0.25">
      <c r="C29" s="44" t="s">
        <v>37</v>
      </c>
      <c r="D29" s="38"/>
      <c r="E29" s="38"/>
      <c r="F29" s="38"/>
      <c r="G29" s="38"/>
      <c r="H29" s="38"/>
      <c r="I29" s="43"/>
    </row>
    <row r="30" spans="3:11" ht="13.5" customHeight="1" thickBot="1" x14ac:dyDescent="0.25">
      <c r="C30" s="20" t="s">
        <v>36</v>
      </c>
      <c r="D30" s="28">
        <v>286336.16999999993</v>
      </c>
      <c r="E30" s="28">
        <v>1371344.18</v>
      </c>
      <c r="F30" s="28">
        <v>1339884.25</v>
      </c>
      <c r="G30" s="28">
        <v>1250256.72</v>
      </c>
      <c r="H30" s="28">
        <f>+D30+E30-F30</f>
        <v>317796.09999999986</v>
      </c>
      <c r="I30" s="42" t="s">
        <v>35</v>
      </c>
      <c r="K30" s="25">
        <f>237831.56-26483.84+15271.61+25853.98+33862.86</f>
        <v>286336.17000000004</v>
      </c>
    </row>
    <row r="31" spans="3:11" ht="13.5" customHeight="1" thickBot="1" x14ac:dyDescent="0.25">
      <c r="C31" s="20" t="s">
        <v>34</v>
      </c>
      <c r="D31" s="28">
        <v>121135.67999999999</v>
      </c>
      <c r="E31" s="23">
        <v>378800.17</v>
      </c>
      <c r="F31" s="23">
        <v>327938.75</v>
      </c>
      <c r="G31" s="28">
        <v>335018.48</v>
      </c>
      <c r="H31" s="28">
        <f>+D31+E31-F31</f>
        <v>171997.09999999998</v>
      </c>
      <c r="I31" s="41"/>
      <c r="K31" s="25">
        <f>5668.05+13939.38-4641.15+97661.25-8559.38+19728.6-2661.07</f>
        <v>121135.67999999999</v>
      </c>
    </row>
    <row r="32" spans="3:11" ht="13.5" customHeight="1" thickBot="1" x14ac:dyDescent="0.25">
      <c r="C32" s="20" t="s">
        <v>33</v>
      </c>
      <c r="D32" s="28">
        <v>59884.299999999988</v>
      </c>
      <c r="E32" s="23">
        <v>243727.45</v>
      </c>
      <c r="F32" s="23">
        <v>218854.08</v>
      </c>
      <c r="G32" s="28">
        <v>249866.63</v>
      </c>
      <c r="H32" s="28">
        <f>+D32+E32-F32</f>
        <v>84757.670000000013</v>
      </c>
      <c r="I32" s="41"/>
      <c r="K32" s="25">
        <f>2688.73+45505.12-3027.23+18761.19-4043.51</f>
        <v>59884.299999999996</v>
      </c>
    </row>
    <row r="33" spans="3:12" ht="13.5" customHeight="1" thickBot="1" x14ac:dyDescent="0.25">
      <c r="C33" s="20" t="s">
        <v>32</v>
      </c>
      <c r="D33" s="28">
        <v>37942.06</v>
      </c>
      <c r="E33" s="23">
        <v>154641.97</v>
      </c>
      <c r="F33" s="23">
        <v>135661.25</v>
      </c>
      <c r="G33" s="28">
        <v>156264.94</v>
      </c>
      <c r="H33" s="28">
        <f>+D33+E33-F33</f>
        <v>56922.78</v>
      </c>
      <c r="I33" s="41"/>
      <c r="K33" s="1">
        <f>708.32+15195.84-1138.11+2674.15-433.84+16935.13-1046.03+6460.44-1413.84</f>
        <v>37942.060000000012</v>
      </c>
    </row>
    <row r="34" spans="3:12" ht="13.5" customHeight="1" thickBot="1" x14ac:dyDescent="0.25">
      <c r="C34" s="20" t="s">
        <v>31</v>
      </c>
      <c r="D34" s="28">
        <v>2115.1400000000031</v>
      </c>
      <c r="E34" s="23">
        <v>31246.46</v>
      </c>
      <c r="F34" s="23">
        <v>29708.23</v>
      </c>
      <c r="G34" s="28"/>
      <c r="H34" s="28">
        <f>+D34+E34-F34</f>
        <v>3653.3700000000063</v>
      </c>
      <c r="I34" s="40"/>
      <c r="K34" s="1">
        <f>10.37+1290.26-478.5+1920.91-708.86+38.96+40.29+1.71</f>
        <v>2115.14</v>
      </c>
    </row>
    <row r="35" spans="3:12" ht="13.5" customHeight="1" thickBot="1" x14ac:dyDescent="0.25">
      <c r="C35" s="20" t="s">
        <v>7</v>
      </c>
      <c r="D35" s="19">
        <f>SUM(D30:D34)</f>
        <v>507413.34999999992</v>
      </c>
      <c r="E35" s="19">
        <f>SUM(E30:E34)</f>
        <v>2179760.23</v>
      </c>
      <c r="F35" s="19">
        <f>SUM(F30:F34)</f>
        <v>2052046.56</v>
      </c>
      <c r="G35" s="19">
        <f>SUM(G30:G34)</f>
        <v>1991406.77</v>
      </c>
      <c r="H35" s="19">
        <f>SUM(H30:H34)</f>
        <v>635127.0199999999</v>
      </c>
      <c r="I35" s="39"/>
    </row>
    <row r="36" spans="3:12" ht="13.5" customHeight="1" thickBot="1" x14ac:dyDescent="0.25">
      <c r="C36" s="38" t="s">
        <v>30</v>
      </c>
      <c r="D36" s="38"/>
      <c r="E36" s="38"/>
      <c r="F36" s="38"/>
      <c r="G36" s="38"/>
      <c r="H36" s="38"/>
      <c r="I36" s="38"/>
    </row>
    <row r="37" spans="3:12" ht="52.5" customHeight="1" thickBot="1" x14ac:dyDescent="0.25">
      <c r="C37" s="27" t="s">
        <v>29</v>
      </c>
      <c r="D37" s="37" t="s">
        <v>28</v>
      </c>
      <c r="E37" s="36" t="s">
        <v>27</v>
      </c>
      <c r="F37" s="36" t="s">
        <v>26</v>
      </c>
      <c r="G37" s="36" t="s">
        <v>25</v>
      </c>
      <c r="H37" s="36" t="s">
        <v>24</v>
      </c>
      <c r="I37" s="35" t="s">
        <v>23</v>
      </c>
    </row>
    <row r="38" spans="3:12" ht="20.25" customHeight="1" thickBot="1" x14ac:dyDescent="0.25">
      <c r="C38" s="34" t="s">
        <v>22</v>
      </c>
      <c r="D38" s="33">
        <f>139084.57-3556.13+844.79</f>
        <v>136373.23000000001</v>
      </c>
      <c r="E38" s="22">
        <v>716024.24</v>
      </c>
      <c r="F38" s="22">
        <v>703628.19</v>
      </c>
      <c r="G38" s="22">
        <f>+E38</f>
        <v>716024.24</v>
      </c>
      <c r="H38" s="22">
        <f>+D38+E38-F38</f>
        <v>148769.28000000003</v>
      </c>
      <c r="I38" s="32" t="s">
        <v>21</v>
      </c>
      <c r="J38" s="30">
        <f>36.28-15.15+130.82-54.61+122749.35-4012.07-D38</f>
        <v>-17538.610000000015</v>
      </c>
      <c r="K38" s="30">
        <f>763-195.43+2793.13-649.36+151043.06-14669.83-H38</f>
        <v>-9684.710000000021</v>
      </c>
    </row>
    <row r="39" spans="3:12" ht="19.5" customHeight="1" thickBot="1" x14ac:dyDescent="0.25">
      <c r="C39" s="20" t="s">
        <v>20</v>
      </c>
      <c r="D39" s="24">
        <v>26880.419999999984</v>
      </c>
      <c r="E39" s="28">
        <v>151458.96</v>
      </c>
      <c r="F39" s="28">
        <v>147916.88</v>
      </c>
      <c r="G39" s="22">
        <v>38398.43</v>
      </c>
      <c r="H39" s="22">
        <f>+D39+E39-F39</f>
        <v>30422.499999999971</v>
      </c>
      <c r="I39" s="31"/>
      <c r="J39" s="30">
        <f>31179.27-4298.85</f>
        <v>26880.42</v>
      </c>
    </row>
    <row r="40" spans="3:12" ht="13.5" customHeight="1" thickBot="1" x14ac:dyDescent="0.25">
      <c r="C40" s="27" t="s">
        <v>19</v>
      </c>
      <c r="D40" s="29">
        <v>10303.610000000024</v>
      </c>
      <c r="E40" s="28"/>
      <c r="F40" s="28">
        <v>993.36</v>
      </c>
      <c r="G40" s="22"/>
      <c r="H40" s="22">
        <f>+D40+E40-F40</f>
        <v>9310.2500000000236</v>
      </c>
      <c r="I40" s="26"/>
    </row>
    <row r="41" spans="3:12" ht="12.75" hidden="1" customHeight="1" thickBot="1" x14ac:dyDescent="0.25">
      <c r="C41" s="20" t="s">
        <v>18</v>
      </c>
      <c r="D41" s="24">
        <v>0</v>
      </c>
      <c r="E41" s="28"/>
      <c r="F41" s="28"/>
      <c r="G41" s="22"/>
      <c r="H41" s="22">
        <f>+D41+E41-F41</f>
        <v>0</v>
      </c>
      <c r="I41" s="26" t="s">
        <v>17</v>
      </c>
    </row>
    <row r="42" spans="3:12" ht="27" customHeight="1" thickBot="1" x14ac:dyDescent="0.25">
      <c r="C42" s="20" t="s">
        <v>16</v>
      </c>
      <c r="D42" s="24">
        <v>29907.610000000015</v>
      </c>
      <c r="E42" s="28">
        <v>164811.84</v>
      </c>
      <c r="F42" s="28">
        <v>161030.73000000001</v>
      </c>
      <c r="G42" s="22">
        <f>96363.17+29347.64</f>
        <v>125710.81</v>
      </c>
      <c r="H42" s="22">
        <f>+D42+E42-F42</f>
        <v>33688.720000000001</v>
      </c>
      <c r="I42" s="21" t="s">
        <v>15</v>
      </c>
      <c r="J42" s="1">
        <f>15851.43-1034.94+11684.78</f>
        <v>26501.27</v>
      </c>
      <c r="K42" s="1">
        <f>7458.28+10132.81+16678.63-4362.11</f>
        <v>29907.61</v>
      </c>
    </row>
    <row r="43" spans="3:12" ht="13.5" customHeight="1" thickBot="1" x14ac:dyDescent="0.25">
      <c r="C43" s="20" t="s">
        <v>14</v>
      </c>
      <c r="D43" s="24">
        <v>1847.0899999999965</v>
      </c>
      <c r="E43" s="23">
        <v>10013.52</v>
      </c>
      <c r="F43" s="23">
        <v>9909.82</v>
      </c>
      <c r="G43" s="22">
        <f>+E43</f>
        <v>10013.52</v>
      </c>
      <c r="H43" s="22">
        <f>+D43+E43-F43</f>
        <v>1950.7899999999972</v>
      </c>
      <c r="I43" s="21" t="s">
        <v>13</v>
      </c>
      <c r="J43" s="1">
        <f>2099.94-252.85</f>
        <v>1847.0900000000001</v>
      </c>
    </row>
    <row r="44" spans="3:12" ht="13.5" customHeight="1" thickBot="1" x14ac:dyDescent="0.25">
      <c r="C44" s="27" t="s">
        <v>12</v>
      </c>
      <c r="D44" s="24">
        <v>23275.900000000023</v>
      </c>
      <c r="E44" s="23">
        <v>101962.53</v>
      </c>
      <c r="F44" s="23">
        <v>98706.39</v>
      </c>
      <c r="G44" s="22">
        <f>+E44</f>
        <v>101962.53</v>
      </c>
      <c r="H44" s="22">
        <f>+D44+E44-F44</f>
        <v>26532.040000000023</v>
      </c>
      <c r="I44" s="26"/>
      <c r="J44" s="25">
        <f>24883.37-1607.47</f>
        <v>23275.899999999998</v>
      </c>
    </row>
    <row r="45" spans="3:12" ht="13.5" customHeight="1" thickBot="1" x14ac:dyDescent="0.25">
      <c r="C45" s="20" t="s">
        <v>11</v>
      </c>
      <c r="D45" s="24">
        <v>17611.800000000003</v>
      </c>
      <c r="E45" s="23">
        <v>76034.03</v>
      </c>
      <c r="F45" s="23">
        <v>50809.1</v>
      </c>
      <c r="G45" s="22">
        <f>+E45</f>
        <v>76034.03</v>
      </c>
      <c r="H45" s="22">
        <f>+D45+E45-F45</f>
        <v>42836.73</v>
      </c>
      <c r="I45" s="26"/>
      <c r="J45" s="1">
        <f>832.15+1556.96</f>
        <v>2389.11</v>
      </c>
      <c r="K45" s="25">
        <f>11666.22+5945.58</f>
        <v>17611.8</v>
      </c>
    </row>
    <row r="46" spans="3:12" ht="13.5" customHeight="1" thickBot="1" x14ac:dyDescent="0.25">
      <c r="C46" s="20" t="s">
        <v>10</v>
      </c>
      <c r="D46" s="24">
        <f>3556.13-844.79</f>
        <v>2711.34</v>
      </c>
      <c r="E46" s="23">
        <v>31146.05</v>
      </c>
      <c r="F46" s="23">
        <v>30057.83</v>
      </c>
      <c r="G46" s="22">
        <f>+E46</f>
        <v>31146.05</v>
      </c>
      <c r="H46" s="22">
        <f>+D46+E46-F46</f>
        <v>3799.5599999999977</v>
      </c>
      <c r="I46" s="26"/>
      <c r="K46" s="25"/>
    </row>
    <row r="47" spans="3:12" ht="13.5" customHeight="1" thickBot="1" x14ac:dyDescent="0.25">
      <c r="C47" s="20" t="s">
        <v>9</v>
      </c>
      <c r="D47" s="24">
        <v>6950.4500000000044</v>
      </c>
      <c r="E47" s="23">
        <v>37969.440000000002</v>
      </c>
      <c r="F47" s="23">
        <v>37305.35</v>
      </c>
      <c r="G47" s="22">
        <f>+E47</f>
        <v>37969.440000000002</v>
      </c>
      <c r="H47" s="22">
        <f>+D47+E47-F47</f>
        <v>7614.5400000000081</v>
      </c>
      <c r="I47" s="21" t="s">
        <v>8</v>
      </c>
      <c r="J47" s="1">
        <f>7909.11-958.66</f>
        <v>6950.45</v>
      </c>
    </row>
    <row r="48" spans="3:12" s="16" customFormat="1" ht="13.5" customHeight="1" thickBot="1" x14ac:dyDescent="0.25">
      <c r="C48" s="20" t="s">
        <v>7</v>
      </c>
      <c r="D48" s="19">
        <f>SUM(D38:D47)</f>
        <v>255861.45000000004</v>
      </c>
      <c r="E48" s="19">
        <f>SUM(E38:E47)</f>
        <v>1289420.6099999999</v>
      </c>
      <c r="F48" s="19">
        <f>SUM(F38:F47)</f>
        <v>1240357.6500000001</v>
      </c>
      <c r="G48" s="19">
        <f>SUM(G38:G47)</f>
        <v>1137259.05</v>
      </c>
      <c r="H48" s="19">
        <f>SUM(H38:H47)</f>
        <v>304924.41000000003</v>
      </c>
      <c r="I48" s="18"/>
      <c r="L48" s="17"/>
    </row>
    <row r="49" spans="3:9" ht="13.5" customHeight="1" thickBot="1" x14ac:dyDescent="0.25">
      <c r="C49" s="15" t="s">
        <v>6</v>
      </c>
      <c r="D49" s="15"/>
      <c r="E49" s="15"/>
      <c r="F49" s="15"/>
      <c r="G49" s="15"/>
      <c r="H49" s="15"/>
      <c r="I49" s="15"/>
    </row>
    <row r="50" spans="3:9" ht="30.75" customHeight="1" thickBot="1" x14ac:dyDescent="0.25">
      <c r="C50" s="14" t="s">
        <v>5</v>
      </c>
      <c r="D50" s="13" t="s">
        <v>4</v>
      </c>
      <c r="E50" s="12"/>
      <c r="F50" s="12"/>
      <c r="G50" s="12"/>
      <c r="H50" s="11"/>
      <c r="I50" s="10" t="s">
        <v>3</v>
      </c>
    </row>
    <row r="51" spans="3:9" ht="26.25" customHeight="1" x14ac:dyDescent="0.3">
      <c r="C51" s="9" t="s">
        <v>2</v>
      </c>
      <c r="D51" s="9"/>
      <c r="E51" s="9"/>
      <c r="F51" s="9"/>
      <c r="G51" s="9"/>
      <c r="H51" s="8">
        <f>+H35+H48</f>
        <v>940051.42999999993</v>
      </c>
    </row>
    <row r="52" spans="3:9" s="7" customFormat="1" hidden="1" x14ac:dyDescent="0.2">
      <c r="C52" s="2" t="s">
        <v>1</v>
      </c>
      <c r="D52" s="2"/>
      <c r="E52" s="2"/>
      <c r="F52" s="2"/>
      <c r="G52" s="2"/>
      <c r="H52" s="2"/>
      <c r="I52" s="2"/>
    </row>
    <row r="53" spans="3:9" ht="12.75" customHeight="1" x14ac:dyDescent="0.2">
      <c r="C53" s="6" t="s">
        <v>0</v>
      </c>
    </row>
    <row r="54" spans="3:9" x14ac:dyDescent="0.2">
      <c r="C54" s="1"/>
      <c r="D54" s="1"/>
      <c r="E54" s="1"/>
      <c r="F54" s="1"/>
      <c r="G54" s="1"/>
      <c r="H54" s="1"/>
    </row>
    <row r="55" spans="3:9" ht="15" customHeight="1" x14ac:dyDescent="0.25">
      <c r="C55" s="5"/>
      <c r="D55" s="4"/>
      <c r="E55" s="4"/>
      <c r="F55" s="4"/>
    </row>
    <row r="56" spans="3:9" x14ac:dyDescent="0.2">
      <c r="D56" s="3"/>
    </row>
    <row r="57" spans="3:9" x14ac:dyDescent="0.2">
      <c r="H57" s="3"/>
    </row>
  </sheetData>
  <mergeCells count="10">
    <mergeCell ref="D50:H50"/>
    <mergeCell ref="I30:I34"/>
    <mergeCell ref="C29:I29"/>
    <mergeCell ref="C36:I36"/>
    <mergeCell ref="C24:I24"/>
    <mergeCell ref="C25:I25"/>
    <mergeCell ref="C26:I26"/>
    <mergeCell ref="C27:I27"/>
    <mergeCell ref="I38:I39"/>
    <mergeCell ref="C49:I49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4"/>
  <sheetViews>
    <sheetView topLeftCell="A13" zoomScaleNormal="100" zoomScaleSheetLayoutView="120" workbookViewId="0">
      <selection activeCell="B17" sqref="B17"/>
    </sheetView>
  </sheetViews>
  <sheetFormatPr defaultRowHeight="15" x14ac:dyDescent="0.25"/>
  <cols>
    <col min="1" max="1" width="4.5703125" style="55" customWidth="1"/>
    <col min="2" max="2" width="12.42578125" style="55" customWidth="1"/>
    <col min="3" max="3" width="13.28515625" style="55" hidden="1" customWidth="1"/>
    <col min="4" max="4" width="12.140625" style="55" customWidth="1"/>
    <col min="5" max="5" width="13.5703125" style="55" customWidth="1"/>
    <col min="6" max="6" width="13.28515625" style="55" customWidth="1"/>
    <col min="7" max="7" width="14.28515625" style="55" customWidth="1"/>
    <col min="8" max="8" width="15.140625" style="55" customWidth="1"/>
    <col min="9" max="9" width="14.28515625" style="55" customWidth="1"/>
    <col min="10" max="16384" width="9.140625" style="55"/>
  </cols>
  <sheetData>
    <row r="13" spans="1:9" x14ac:dyDescent="0.25">
      <c r="A13" s="62" t="s">
        <v>61</v>
      </c>
      <c r="B13" s="62"/>
      <c r="C13" s="62"/>
      <c r="D13" s="62"/>
      <c r="E13" s="62"/>
      <c r="F13" s="62"/>
      <c r="G13" s="62"/>
      <c r="H13" s="62"/>
      <c r="I13" s="62"/>
    </row>
    <row r="14" spans="1:9" x14ac:dyDescent="0.25">
      <c r="A14" s="62" t="s">
        <v>60</v>
      </c>
      <c r="B14" s="62"/>
      <c r="C14" s="62"/>
      <c r="D14" s="62"/>
      <c r="E14" s="62"/>
      <c r="F14" s="62"/>
      <c r="G14" s="62"/>
      <c r="H14" s="62"/>
      <c r="I14" s="62"/>
    </row>
    <row r="15" spans="1:9" x14ac:dyDescent="0.25">
      <c r="A15" s="62" t="s">
        <v>59</v>
      </c>
      <c r="B15" s="62"/>
      <c r="C15" s="62"/>
      <c r="D15" s="62"/>
      <c r="E15" s="62"/>
      <c r="F15" s="62"/>
      <c r="G15" s="62"/>
      <c r="H15" s="62"/>
      <c r="I15" s="62"/>
    </row>
    <row r="16" spans="1:9" ht="60" x14ac:dyDescent="0.25">
      <c r="A16" s="60" t="s">
        <v>58</v>
      </c>
      <c r="B16" s="60" t="s">
        <v>57</v>
      </c>
      <c r="C16" s="60" t="s">
        <v>56</v>
      </c>
      <c r="D16" s="60" t="s">
        <v>55</v>
      </c>
      <c r="E16" s="60" t="s">
        <v>54</v>
      </c>
      <c r="F16" s="61" t="s">
        <v>53</v>
      </c>
      <c r="G16" s="61" t="s">
        <v>52</v>
      </c>
      <c r="H16" s="60" t="s">
        <v>51</v>
      </c>
      <c r="I16" s="60" t="s">
        <v>50</v>
      </c>
    </row>
    <row r="17" spans="1:9" x14ac:dyDescent="0.25">
      <c r="A17" s="59" t="s">
        <v>49</v>
      </c>
      <c r="B17" s="57">
        <v>92.773769999999985</v>
      </c>
      <c r="C17" s="57">
        <v>0</v>
      </c>
      <c r="D17" s="57">
        <v>151.45895999999999</v>
      </c>
      <c r="E17" s="57">
        <v>147.91687999999999</v>
      </c>
      <c r="F17" s="57">
        <v>5.8650000000000002</v>
      </c>
      <c r="G17" s="58">
        <v>38.398429999999998</v>
      </c>
      <c r="H17" s="57">
        <v>30.422499999999999</v>
      </c>
      <c r="I17" s="57">
        <f>B17+D17+F17-G17</f>
        <v>211.69929999999999</v>
      </c>
    </row>
    <row r="19" spans="1:9" x14ac:dyDescent="0.25">
      <c r="A19" s="55" t="s">
        <v>48</v>
      </c>
    </row>
    <row r="20" spans="1:9" x14ac:dyDescent="0.25">
      <c r="A20" s="55" t="s">
        <v>47</v>
      </c>
    </row>
    <row r="21" spans="1:9" x14ac:dyDescent="0.25">
      <c r="A21" s="55" t="s">
        <v>46</v>
      </c>
    </row>
    <row r="22" spans="1:9" x14ac:dyDescent="0.25">
      <c r="A22" s="55" t="s">
        <v>45</v>
      </c>
    </row>
    <row r="23" spans="1:9" x14ac:dyDescent="0.25">
      <c r="A23" s="56" t="s">
        <v>44</v>
      </c>
    </row>
    <row r="24" spans="1:9" x14ac:dyDescent="0.25">
      <c r="A24" s="55" t="s">
        <v>43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ветеранов6</vt:lpstr>
      <vt:lpstr>Ветеранов 6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2018-04-02T07:22:04Z</dcterms:created>
  <dcterms:modified xsi:type="dcterms:W3CDTF">2018-04-02T07:22:27Z</dcterms:modified>
</cp:coreProperties>
</file>