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ветеранов7" sheetId="2" r:id="rId1"/>
    <sheet name="Ветеранов 7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K34" i="2"/>
  <c r="H35" i="2"/>
  <c r="K35" i="2"/>
  <c r="H36" i="2"/>
  <c r="K36" i="2"/>
  <c r="H37" i="2"/>
  <c r="K37" i="2"/>
  <c r="H38" i="2"/>
  <c r="K38" i="2"/>
  <c r="D39" i="2"/>
  <c r="E39" i="2"/>
  <c r="F39" i="2"/>
  <c r="G39" i="2"/>
  <c r="H39" i="2"/>
  <c r="D42" i="2"/>
  <c r="L42" i="2" s="1"/>
  <c r="G42" i="2"/>
  <c r="H42" i="2"/>
  <c r="H52" i="2" s="1"/>
  <c r="H56" i="2" s="1"/>
  <c r="J42" i="2"/>
  <c r="K42" i="2"/>
  <c r="H43" i="2"/>
  <c r="J43" i="2"/>
  <c r="H44" i="2"/>
  <c r="G45" i="2"/>
  <c r="H45" i="2"/>
  <c r="J45" i="2"/>
  <c r="H46" i="2"/>
  <c r="J46" i="2"/>
  <c r="K46" i="2"/>
  <c r="G47" i="2"/>
  <c r="H47" i="2"/>
  <c r="J47" i="2"/>
  <c r="G48" i="2"/>
  <c r="H48" i="2"/>
  <c r="K48" i="2"/>
  <c r="G49" i="2"/>
  <c r="H49" i="2"/>
  <c r="J49" i="2"/>
  <c r="K49" i="2"/>
  <c r="D50" i="2"/>
  <c r="G50" i="2"/>
  <c r="H50" i="2"/>
  <c r="G51" i="2"/>
  <c r="H51" i="2"/>
  <c r="J51" i="2"/>
  <c r="E52" i="2"/>
  <c r="F52" i="2"/>
  <c r="G52" i="2"/>
  <c r="F17" i="1"/>
  <c r="I17" i="1"/>
  <c r="D52" i="2" l="1"/>
</calcChain>
</file>

<file path=xl/sharedStrings.xml><?xml version="1.0" encoding="utf-8"?>
<sst xmlns="http://schemas.openxmlformats.org/spreadsheetml/2006/main" count="78" uniqueCount="71">
  <si>
    <t>смена трубопроводов стояка ХВС, ГВС в подвале - 4.38т.р.</t>
  </si>
  <si>
    <t>смена стекол в подъезде - 0.59т.р.</t>
  </si>
  <si>
    <t xml:space="preserve">ГВС-промывка труб - 5.08т.р. </t>
  </si>
  <si>
    <t>замена КТПР в ТП - 4.36т.р.</t>
  </si>
  <si>
    <t>прочее - 1,92 т.р.</t>
  </si>
  <si>
    <t>Аварийное обслуживание - 1,48 т.р.</t>
  </si>
  <si>
    <t>работы по электрикe- 0,04 т.р.</t>
  </si>
  <si>
    <t>Установка навесного замка и проушин на чердачную дверь - 0,19 т.р.</t>
  </si>
  <si>
    <t>окраска стен и ствола мусоропровода - 10.58 т.р.</t>
  </si>
  <si>
    <t>установка дверцы почтового ящика - 0.23 т.р.</t>
  </si>
  <si>
    <r>
      <t>Затраты по статье "текущий ремонт" составили 28.85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</si>
  <si>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перебр. на Кап рем</t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</si>
  <si>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</si>
  <si>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</si>
  <si>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</si>
  <si>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</si>
  <si>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</si>
  <si>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</si>
  <si>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</si>
  <si>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</si>
  <si>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</si>
  <si>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</si>
  <si>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7 по ул. Ветеранов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</si>
  <si>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</si>
  <si>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</si>
  <si>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</si>
  <si>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</si>
  <si>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</si>
  <si>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МАУ " Сертоловское КСЦ "Спектр", ГБУЗ Сертоловская ГБ</t>
  </si>
  <si>
    <t>Поступило от МАУ " Сертоловское КСЦ "Спектр" за управление и содержание общедомового имущества, и за сбор ТБО 4667,12 руб. , от ГБУЗ Сертоловская ГБ - 27629,98 руб.</t>
  </si>
  <si>
    <t>арендаторы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</si>
  <si>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</si>
  <si>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1080,00 руб., от ОАО "Вымпелком" 2450,00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</si>
  <si>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</si>
  <si>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</si>
  <si>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</si>
  <si>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</si>
  <si>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</si>
  <si>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</si>
  <si>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коээфициент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</si>
  <si>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</si>
  <si>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</si>
  <si>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</si>
  <si>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</si>
  <si>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</si>
  <si>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</si>
  <si>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</si>
  <si>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</si>
  <si>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</si>
  <si>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Н/2011-102 от 01.07.2011г.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</si>
  <si>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</si>
  <si>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</si>
  <si>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</si>
  <si>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</si>
  <si>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</si>
  <si>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</si>
  <si>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</si>
  <si>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</si>
  <si>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</si>
  <si>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</si>
  <si>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</si>
  <si>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</si>
  <si>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</si>
  <si>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ООО" Научно-технический центр "Энергия", ООО "Сертоловскей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</si>
  <si>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</si>
  <si>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</si>
  <si>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</si>
  <si>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7  по ул. Ветеранов с 01.01.2016г. по 31.12.2016г.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</si>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</sst>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0" xfId="0" applyFill="1"/>
    <xf numFmtId="0" fontId="0" fillId="0" borderId="0" xfId="0" applyFill="1" applyBorder="1"/>
    <xf numFmtId="4" fontId="0" fillId="0" borderId="1" xfId="0" applyNumberFormat="1" applyBorder="1" applyAlignment="1">
      <alignment horizontal="center"/>
    </xf>
    <xf numFmtId="0" fontId="3" fillId="0" borderId="1" xfId="0" applyFont="1" applyBorder="1"/>
    <xf numFmtId="2" fontId="1" fillId="0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Fill="1"/>
    <xf numFmtId="0" fontId="5" fillId="0" borderId="0" xfId="1" applyFont="1" applyFill="1"/>
    <xf numFmtId="4" fontId="5" fillId="0" borderId="0" xfId="1" applyNumberFormat="1" applyFont="1" applyFill="1"/>
    <xf numFmtId="0" fontId="6" fillId="0" borderId="0" xfId="1" applyFont="1" applyFill="1"/>
    <xf numFmtId="0" fontId="4" fillId="0" borderId="0" xfId="1" applyFont="1" applyFill="1"/>
    <xf numFmtId="4" fontId="7" fillId="0" borderId="0" xfId="1" applyNumberFormat="1" applyFont="1" applyFill="1"/>
    <xf numFmtId="0" fontId="8" fillId="0" borderId="0" xfId="1" applyFont="1" applyFill="1"/>
    <xf numFmtId="0" fontId="5" fillId="0" borderId="3" xfId="1" applyFont="1" applyFill="1" applyBorder="1" applyAlignment="1">
      <alignment horizontal="center" wrapText="1"/>
    </xf>
    <xf numFmtId="0" fontId="4" fillId="0" borderId="4" xfId="1" applyFill="1" applyBorder="1" applyAlignment="1">
      <alignment horizontal="center" vertical="top" wrapText="1"/>
    </xf>
    <xf numFmtId="0" fontId="4" fillId="0" borderId="5" xfId="1" applyFill="1" applyBorder="1" applyAlignment="1">
      <alignment horizontal="center" vertical="top" wrapText="1"/>
    </xf>
    <xf numFmtId="4" fontId="5" fillId="0" borderId="6" xfId="1" applyNumberFormat="1" applyFont="1" applyFill="1" applyBorder="1" applyAlignment="1">
      <alignment horizontal="center" vertical="top" wrapText="1"/>
    </xf>
    <xf numFmtId="0" fontId="9" fillId="0" borderId="6" xfId="1" applyFont="1" applyFill="1" applyBorder="1" applyAlignment="1">
      <alignment horizontal="center" wrapText="1"/>
    </xf>
    <xf numFmtId="0" fontId="6" fillId="0" borderId="7" xfId="1" applyFont="1" applyFill="1" applyBorder="1" applyAlignment="1">
      <alignment horizontal="center" vertical="top" wrapText="1"/>
    </xf>
    <xf numFmtId="0" fontId="9" fillId="0" borderId="8" xfId="1" applyFont="1" applyFill="1" applyBorder="1" applyAlignment="1">
      <alignment horizontal="center" vertical="top" wrapText="1"/>
    </xf>
    <xf numFmtId="2" fontId="4" fillId="0" borderId="0" xfId="1" applyNumberFormat="1" applyFont="1" applyFill="1"/>
    <xf numFmtId="0" fontId="9" fillId="0" borderId="9" xfId="1" applyFont="1" applyFill="1" applyBorder="1" applyAlignment="1">
      <alignment horizontal="center" vertical="top" wrapText="1"/>
    </xf>
    <xf numFmtId="4" fontId="9" fillId="0" borderId="9" xfId="1" applyNumberFormat="1" applyFont="1" applyFill="1" applyBorder="1" applyAlignment="1">
      <alignment vertical="top" wrapText="1"/>
    </xf>
    <xf numFmtId="0" fontId="9" fillId="0" borderId="10" xfId="1" applyFont="1" applyFill="1" applyBorder="1" applyAlignment="1">
      <alignment horizontal="center" vertical="top" wrapText="1"/>
    </xf>
    <xf numFmtId="0" fontId="5" fillId="0" borderId="9" xfId="1" applyFont="1" applyFill="1" applyBorder="1" applyAlignment="1">
      <alignment horizontal="center" vertical="top" wrapText="1"/>
    </xf>
    <xf numFmtId="4" fontId="10" fillId="0" borderId="4" xfId="1" applyNumberFormat="1" applyFont="1" applyFill="1" applyBorder="1" applyAlignment="1">
      <alignment vertical="top" wrapText="1"/>
    </xf>
    <xf numFmtId="4" fontId="5" fillId="0" borderId="9" xfId="1" applyNumberFormat="1" applyFont="1" applyFill="1" applyBorder="1" applyAlignment="1">
      <alignment vertical="top" wrapText="1"/>
    </xf>
    <xf numFmtId="4" fontId="5" fillId="0" borderId="9" xfId="1" applyNumberFormat="1" applyFont="1" applyFill="1" applyBorder="1" applyAlignment="1">
      <alignment horizontal="right" vertical="top" wrapText="1"/>
    </xf>
    <xf numFmtId="0" fontId="11" fillId="0" borderId="9" xfId="1" applyFont="1" applyFill="1" applyBorder="1" applyAlignment="1">
      <alignment horizontal="center" vertical="top" wrapText="1"/>
    </xf>
    <xf numFmtId="0" fontId="12" fillId="0" borderId="10" xfId="1" applyFont="1" applyFill="1" applyBorder="1" applyAlignment="1">
      <alignment horizontal="center" vertical="top" wrapText="1"/>
    </xf>
    <xf numFmtId="4" fontId="10" fillId="0" borderId="9" xfId="1" applyNumberFormat="1" applyFont="1" applyFill="1" applyBorder="1" applyAlignment="1">
      <alignment vertical="top" wrapText="1"/>
    </xf>
    <xf numFmtId="4" fontId="6" fillId="0" borderId="9" xfId="1" applyNumberFormat="1" applyFont="1" applyFill="1" applyBorder="1" applyAlignment="1">
      <alignment horizontal="right" vertical="top" wrapText="1"/>
    </xf>
    <xf numFmtId="4" fontId="4" fillId="0" borderId="0" xfId="1" applyNumberFormat="1" applyFill="1"/>
    <xf numFmtId="0" fontId="13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right" vertical="top" wrapText="1"/>
    </xf>
    <xf numFmtId="0" fontId="12" fillId="0" borderId="3" xfId="1" applyFont="1" applyFill="1" applyBorder="1" applyAlignment="1">
      <alignment horizontal="center" vertical="top" wrapText="1"/>
    </xf>
    <xf numFmtId="0" fontId="12" fillId="0" borderId="9" xfId="1" applyFont="1" applyFill="1" applyBorder="1" applyAlignment="1">
      <alignment horizontal="center" vertical="top" wrapText="1"/>
    </xf>
    <xf numFmtId="0" fontId="14" fillId="0" borderId="4" xfId="1" applyFont="1" applyFill="1" applyBorder="1" applyAlignment="1">
      <alignment horizontal="center" vertical="top" wrapText="1"/>
    </xf>
    <xf numFmtId="0" fontId="12" fillId="0" borderId="4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2" fontId="4" fillId="0" borderId="0" xfId="1" applyNumberFormat="1" applyFill="1"/>
    <xf numFmtId="0" fontId="11" fillId="0" borderId="11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top" wrapText="1"/>
    </xf>
    <xf numFmtId="0" fontId="9" fillId="0" borderId="6" xfId="1" applyFont="1" applyFill="1" applyBorder="1" applyAlignment="1">
      <alignment horizontal="center" vertical="top" wrapText="1"/>
    </xf>
    <xf numFmtId="0" fontId="16" fillId="0" borderId="14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8" fillId="0" borderId="0" xfId="1" applyFont="1" applyFill="1" applyBorder="1"/>
    <xf numFmtId="0" fontId="9" fillId="0" borderId="0" xfId="1" applyFont="1" applyFill="1" applyAlignment="1">
      <alignment horizontal="center"/>
    </xf>
    <xf numFmtId="0" fontId="18" fillId="0" borderId="4" xfId="1" applyFont="1" applyFill="1" applyBorder="1"/>
    <xf numFmtId="0" fontId="18" fillId="0" borderId="5" xfId="1" applyFont="1" applyFill="1" applyBorder="1"/>
    <xf numFmtId="0" fontId="9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18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C33" zoomScaleNormal="100" workbookViewId="0">
      <selection activeCell="D60" sqref="D60:I67"/>
    </sheetView>
  </sheetViews>
  <sheetFormatPr defaultRowHeight="12.75" x14ac:dyDescent="0.2"/>
  <cols>
    <col min="1" max="1" width="3.42578125" style="11" hidden="1" customWidth="1"/>
    <col min="2" max="2" width="9.140625" style="11" hidden="1" customWidth="1"/>
    <col min="3" max="3" width="27.140625" style="12" customWidth="1"/>
    <col min="4" max="4" width="13" style="12" customWidth="1"/>
    <col min="5" max="5" width="11.85546875" style="12" customWidth="1"/>
    <col min="6" max="6" width="13.28515625" style="12" customWidth="1"/>
    <col min="7" max="7" width="11.85546875" style="12" customWidth="1"/>
    <col min="8" max="8" width="13" style="12" customWidth="1"/>
    <col min="9" max="9" width="23.5703125" style="12" customWidth="1"/>
    <col min="10" max="10" width="10.140625" style="11" hidden="1" customWidth="1"/>
    <col min="11" max="12" width="9.5703125" style="11" hidden="1" customWidth="1"/>
    <col min="13" max="16384" width="9.140625" style="11"/>
  </cols>
  <sheetData>
    <row r="1" spans="3:9" ht="12.75" hidden="1" customHeight="1" x14ac:dyDescent="0.2">
      <c r="C1" s="62"/>
      <c r="D1" s="62"/>
      <c r="E1" s="62"/>
      <c r="F1" s="62"/>
      <c r="G1" s="62"/>
      <c r="H1" s="62"/>
      <c r="I1" s="62"/>
    </row>
    <row r="2" spans="3:9" ht="13.5" hidden="1" customHeight="1" thickBot="1" x14ac:dyDescent="0.25">
      <c r="C2" s="62"/>
      <c r="D2" s="62"/>
      <c r="E2" s="62" t="s">
        <v>70</v>
      </c>
      <c r="F2" s="62"/>
      <c r="G2" s="62"/>
      <c r="H2" s="62"/>
      <c r="I2" s="62"/>
    </row>
    <row r="3" spans="3:9" ht="13.5" hidden="1" customHeight="1" thickBot="1" x14ac:dyDescent="0.25">
      <c r="C3" s="61"/>
      <c r="D3" s="60"/>
      <c r="E3" s="59"/>
      <c r="F3" s="59"/>
      <c r="G3" s="59"/>
      <c r="H3" s="59"/>
      <c r="I3" s="58"/>
    </row>
    <row r="4" spans="3:9" ht="12.75" hidden="1" customHeight="1" x14ac:dyDescent="0.2">
      <c r="C4" s="57"/>
      <c r="D4" s="57"/>
      <c r="E4" s="56"/>
      <c r="F4" s="56"/>
      <c r="G4" s="56"/>
      <c r="H4" s="56"/>
      <c r="I4" s="56"/>
    </row>
    <row r="5" spans="3:9" ht="12.75" customHeight="1" x14ac:dyDescent="0.2">
      <c r="C5" s="57"/>
      <c r="D5" s="57"/>
      <c r="E5" s="56"/>
      <c r="F5" s="56"/>
      <c r="G5" s="56"/>
      <c r="H5" s="56"/>
      <c r="I5" s="56"/>
    </row>
    <row r="6" spans="3:9" ht="12.75" customHeight="1" x14ac:dyDescent="0.2">
      <c r="C6" s="57"/>
      <c r="D6" s="57"/>
      <c r="E6" s="56"/>
      <c r="F6" s="56"/>
      <c r="G6" s="56"/>
      <c r="H6" s="56"/>
      <c r="I6" s="56"/>
    </row>
    <row r="7" spans="3:9" ht="12.75" customHeight="1" x14ac:dyDescent="0.2">
      <c r="C7" s="57"/>
      <c r="D7" s="57"/>
      <c r="E7" s="56"/>
      <c r="F7" s="56"/>
      <c r="G7" s="56"/>
      <c r="H7" s="56"/>
      <c r="I7" s="56"/>
    </row>
    <row r="8" spans="3:9" ht="12.75" customHeight="1" x14ac:dyDescent="0.2">
      <c r="C8" s="57"/>
      <c r="D8" s="57"/>
      <c r="E8" s="56"/>
      <c r="F8" s="56"/>
      <c r="G8" s="56"/>
      <c r="H8" s="56"/>
      <c r="I8" s="56"/>
    </row>
    <row r="9" spans="3:9" ht="12.75" customHeight="1" x14ac:dyDescent="0.2">
      <c r="C9" s="57"/>
      <c r="D9" s="57"/>
      <c r="E9" s="56"/>
      <c r="F9" s="56"/>
      <c r="G9" s="56"/>
      <c r="H9" s="56"/>
      <c r="I9" s="56"/>
    </row>
    <row r="10" spans="3:9" ht="12.75" customHeight="1" x14ac:dyDescent="0.2">
      <c r="C10" s="57"/>
      <c r="D10" s="57"/>
      <c r="E10" s="56"/>
      <c r="F10" s="56"/>
      <c r="G10" s="56"/>
      <c r="H10" s="56"/>
      <c r="I10" s="56"/>
    </row>
    <row r="11" spans="3:9" ht="12.75" customHeight="1" x14ac:dyDescent="0.2">
      <c r="C11" s="57"/>
      <c r="D11" s="57"/>
      <c r="E11" s="56"/>
      <c r="F11" s="56"/>
      <c r="G11" s="56"/>
      <c r="H11" s="56"/>
      <c r="I11" s="56"/>
    </row>
    <row r="12" spans="3:9" ht="12.75" customHeight="1" x14ac:dyDescent="0.2">
      <c r="C12" s="57"/>
      <c r="D12" s="57"/>
      <c r="E12" s="56"/>
      <c r="F12" s="56"/>
      <c r="G12" s="56"/>
      <c r="H12" s="56"/>
      <c r="I12" s="56"/>
    </row>
    <row r="13" spans="3:9" ht="12.75" customHeight="1" x14ac:dyDescent="0.2">
      <c r="C13" s="57"/>
      <c r="D13" s="57"/>
      <c r="E13" s="56"/>
      <c r="F13" s="56"/>
      <c r="G13" s="56"/>
      <c r="H13" s="56"/>
      <c r="I13" s="56"/>
    </row>
    <row r="14" spans="3:9" ht="12.75" customHeight="1" x14ac:dyDescent="0.2">
      <c r="C14" s="57"/>
      <c r="D14" s="57"/>
      <c r="E14" s="56"/>
      <c r="F14" s="56"/>
      <c r="G14" s="56"/>
      <c r="H14" s="56"/>
      <c r="I14" s="56"/>
    </row>
    <row r="15" spans="3:9" ht="12.75" customHeight="1" x14ac:dyDescent="0.2">
      <c r="C15" s="57"/>
      <c r="D15" s="57"/>
      <c r="E15" s="56"/>
      <c r="F15" s="56"/>
      <c r="G15" s="56"/>
      <c r="H15" s="56"/>
      <c r="I15" s="56"/>
    </row>
    <row r="16" spans="3:9" ht="12.75" customHeight="1" x14ac:dyDescent="0.2">
      <c r="C16" s="57"/>
      <c r="D16" s="57"/>
      <c r="E16" s="56"/>
      <c r="F16" s="56"/>
      <c r="G16" s="56"/>
      <c r="H16" s="56"/>
      <c r="I16" s="56"/>
    </row>
    <row r="17" spans="3:9" ht="12.75" customHeight="1" x14ac:dyDescent="0.2">
      <c r="C17" s="57"/>
      <c r="D17" s="57"/>
      <c r="E17" s="56"/>
      <c r="F17" s="56"/>
      <c r="G17" s="56"/>
      <c r="H17" s="56"/>
      <c r="I17" s="56"/>
    </row>
    <row r="18" spans="3:9" ht="12.75" customHeight="1" x14ac:dyDescent="0.2">
      <c r="C18" s="57"/>
      <c r="D18" s="57"/>
      <c r="E18" s="56"/>
      <c r="F18" s="56"/>
      <c r="G18" s="56"/>
      <c r="H18" s="56"/>
      <c r="I18" s="56"/>
    </row>
    <row r="19" spans="3:9" ht="12.75" customHeight="1" x14ac:dyDescent="0.2">
      <c r="C19" s="57"/>
      <c r="D19" s="57"/>
      <c r="E19" s="56"/>
      <c r="F19" s="56"/>
      <c r="G19" s="56"/>
      <c r="H19" s="56"/>
      <c r="I19" s="56"/>
    </row>
    <row r="20" spans="3:9" ht="12.75" customHeight="1" x14ac:dyDescent="0.2">
      <c r="C20" s="57"/>
      <c r="D20" s="57"/>
      <c r="E20" s="56"/>
      <c r="F20" s="56"/>
      <c r="G20" s="56"/>
      <c r="H20" s="56"/>
      <c r="I20" s="56"/>
    </row>
    <row r="21" spans="3:9" ht="12.75" customHeight="1" x14ac:dyDescent="0.2">
      <c r="C21" s="57"/>
      <c r="D21" s="57"/>
      <c r="E21" s="56"/>
      <c r="F21" s="56"/>
      <c r="G21" s="56"/>
      <c r="H21" s="56"/>
      <c r="I21" s="56"/>
    </row>
    <row r="22" spans="3:9" ht="12.75" customHeight="1" x14ac:dyDescent="0.2">
      <c r="C22" s="57"/>
      <c r="D22" s="57"/>
      <c r="E22" s="56"/>
      <c r="F22" s="56"/>
      <c r="G22" s="56"/>
      <c r="H22" s="56"/>
      <c r="I22" s="56"/>
    </row>
    <row r="23" spans="3:9" ht="12.75" customHeight="1" x14ac:dyDescent="0.2">
      <c r="C23" s="57"/>
      <c r="D23" s="57"/>
      <c r="E23" s="56"/>
      <c r="F23" s="56"/>
      <c r="G23" s="56"/>
      <c r="H23" s="56"/>
      <c r="I23" s="56"/>
    </row>
    <row r="24" spans="3:9" ht="12.75" customHeight="1" x14ac:dyDescent="0.2">
      <c r="C24" s="57"/>
      <c r="D24" s="57"/>
      <c r="E24" s="56"/>
      <c r="F24" s="56"/>
      <c r="G24" s="56"/>
      <c r="H24" s="56"/>
      <c r="I24" s="56"/>
    </row>
    <row r="25" spans="3:9" ht="12.75" customHeight="1" x14ac:dyDescent="0.2">
      <c r="C25" s="57"/>
      <c r="D25" s="57"/>
      <c r="E25" s="56"/>
      <c r="F25" s="56"/>
      <c r="G25" s="56"/>
      <c r="H25" s="56"/>
      <c r="I25" s="56"/>
    </row>
    <row r="26" spans="3:9" ht="12.75" customHeight="1" x14ac:dyDescent="0.2">
      <c r="C26" s="57"/>
      <c r="D26" s="57"/>
      <c r="E26" s="56"/>
      <c r="F26" s="56"/>
      <c r="G26" s="56"/>
      <c r="H26" s="56"/>
      <c r="I26" s="56"/>
    </row>
    <row r="27" spans="3:9" ht="12.75" customHeight="1" x14ac:dyDescent="0.2">
      <c r="C27" s="57"/>
      <c r="D27" s="57"/>
      <c r="E27" s="56"/>
      <c r="F27" s="56"/>
      <c r="G27" s="56"/>
      <c r="H27" s="56"/>
      <c r="I27" s="56"/>
    </row>
    <row r="28" spans="3:9" ht="14.25" x14ac:dyDescent="0.2">
      <c r="C28" s="55" t="s">
        <v>69</v>
      </c>
      <c r="D28" s="55"/>
      <c r="E28" s="55"/>
      <c r="F28" s="55"/>
      <c r="G28" s="55"/>
      <c r="H28" s="55"/>
      <c r="I28" s="55"/>
    </row>
    <row r="29" spans="3:9" x14ac:dyDescent="0.2">
      <c r="C29" s="54" t="s">
        <v>68</v>
      </c>
      <c r="D29" s="54"/>
      <c r="E29" s="54"/>
      <c r="F29" s="54"/>
      <c r="G29" s="54"/>
      <c r="H29" s="54"/>
      <c r="I29" s="54"/>
    </row>
    <row r="30" spans="3:9" x14ac:dyDescent="0.2">
      <c r="C30" s="54" t="s">
        <v>67</v>
      </c>
      <c r="D30" s="54"/>
      <c r="E30" s="54"/>
      <c r="F30" s="54"/>
      <c r="G30" s="54"/>
      <c r="H30" s="54"/>
      <c r="I30" s="54"/>
    </row>
    <row r="31" spans="3:9" ht="6" customHeight="1" thickBot="1" x14ac:dyDescent="0.25">
      <c r="C31" s="53"/>
      <c r="D31" s="53"/>
      <c r="E31" s="53"/>
      <c r="F31" s="53"/>
      <c r="G31" s="53"/>
      <c r="H31" s="53"/>
      <c r="I31" s="53"/>
    </row>
    <row r="32" spans="3:9" ht="48" customHeight="1" thickBot="1" x14ac:dyDescent="0.25">
      <c r="C32" s="41" t="s">
        <v>57</v>
      </c>
      <c r="D32" s="44" t="s">
        <v>56</v>
      </c>
      <c r="E32" s="43" t="s">
        <v>55</v>
      </c>
      <c r="F32" s="43" t="s">
        <v>54</v>
      </c>
      <c r="G32" s="43" t="s">
        <v>53</v>
      </c>
      <c r="H32" s="43" t="s">
        <v>52</v>
      </c>
      <c r="I32" s="44" t="s">
        <v>66</v>
      </c>
    </row>
    <row r="33" spans="3:12" ht="13.5" customHeight="1" thickBot="1" x14ac:dyDescent="0.25">
      <c r="C33" s="52" t="s">
        <v>65</v>
      </c>
      <c r="D33" s="45"/>
      <c r="E33" s="45"/>
      <c r="F33" s="45"/>
      <c r="G33" s="45"/>
      <c r="H33" s="45"/>
      <c r="I33" s="51"/>
    </row>
    <row r="34" spans="3:12" ht="13.5" customHeight="1" thickBot="1" x14ac:dyDescent="0.25">
      <c r="C34" s="28" t="s">
        <v>64</v>
      </c>
      <c r="D34" s="32">
        <v>117782.81999999983</v>
      </c>
      <c r="E34" s="35">
        <v>1403395.9</v>
      </c>
      <c r="F34" s="35">
        <v>1378375.39</v>
      </c>
      <c r="G34" s="35">
        <v>1330063.3600000001</v>
      </c>
      <c r="H34" s="35">
        <f>+D34+E34-F34</f>
        <v>142803.32999999984</v>
      </c>
      <c r="I34" s="50" t="s">
        <v>63</v>
      </c>
      <c r="K34" s="49">
        <f>117820.23-37.41</f>
        <v>117782.81999999999</v>
      </c>
    </row>
    <row r="35" spans="3:12" ht="13.5" customHeight="1" thickBot="1" x14ac:dyDescent="0.25">
      <c r="C35" s="28" t="s">
        <v>62</v>
      </c>
      <c r="D35" s="32">
        <v>31313.319999999949</v>
      </c>
      <c r="E35" s="31">
        <v>392917.27</v>
      </c>
      <c r="F35" s="31">
        <v>362194.64</v>
      </c>
      <c r="G35" s="35">
        <v>322339.81</v>
      </c>
      <c r="H35" s="35">
        <f>+D35+E35-F35</f>
        <v>62035.949999999953</v>
      </c>
      <c r="I35" s="48"/>
      <c r="K35" s="11">
        <f>40075.49-8762.17</f>
        <v>31313.32</v>
      </c>
    </row>
    <row r="36" spans="3:12" ht="13.5" customHeight="1" thickBot="1" x14ac:dyDescent="0.25">
      <c r="C36" s="28" t="s">
        <v>61</v>
      </c>
      <c r="D36" s="32">
        <v>17818.770000000019</v>
      </c>
      <c r="E36" s="31">
        <v>228241.19</v>
      </c>
      <c r="F36" s="31">
        <v>215813.35</v>
      </c>
      <c r="G36" s="35">
        <v>225690.51</v>
      </c>
      <c r="H36" s="35">
        <f>+D36+E36-F36</f>
        <v>30246.610000000015</v>
      </c>
      <c r="I36" s="48"/>
      <c r="K36" s="11">
        <f>18394.94-576.17</f>
        <v>17818.77</v>
      </c>
    </row>
    <row r="37" spans="3:12" ht="13.5" customHeight="1" thickBot="1" x14ac:dyDescent="0.25">
      <c r="C37" s="28" t="s">
        <v>60</v>
      </c>
      <c r="D37" s="32">
        <v>10654.87000000001</v>
      </c>
      <c r="E37" s="31">
        <v>150539.92000000001</v>
      </c>
      <c r="F37" s="31">
        <v>139300.46</v>
      </c>
      <c r="G37" s="35">
        <v>145183.24</v>
      </c>
      <c r="H37" s="35">
        <f>+D37+E37-F37</f>
        <v>21894.330000000045</v>
      </c>
      <c r="I37" s="48"/>
      <c r="K37" s="11">
        <f>5554.59-1173.36+6471.31-197.67</f>
        <v>10654.87</v>
      </c>
    </row>
    <row r="38" spans="3:12" ht="13.5" customHeight="1" thickBot="1" x14ac:dyDescent="0.25">
      <c r="C38" s="28" t="s">
        <v>59</v>
      </c>
      <c r="D38" s="32">
        <v>1242.5599999999995</v>
      </c>
      <c r="E38" s="31">
        <v>19449.48</v>
      </c>
      <c r="F38" s="31">
        <v>19687.27</v>
      </c>
      <c r="G38" s="35"/>
      <c r="H38" s="35">
        <f>+D38+E38-F38</f>
        <v>1004.7700000000004</v>
      </c>
      <c r="I38" s="47"/>
      <c r="K38" s="11">
        <f>380.61-1.22+863.45-0.28</f>
        <v>1242.5600000000002</v>
      </c>
    </row>
    <row r="39" spans="3:12" ht="13.5" customHeight="1" thickBot="1" x14ac:dyDescent="0.25">
      <c r="C39" s="28" t="s">
        <v>35</v>
      </c>
      <c r="D39" s="27">
        <f>SUM(D34:D38)</f>
        <v>178812.33999999979</v>
      </c>
      <c r="E39" s="27">
        <f>SUM(E34:E38)</f>
        <v>2194543.7599999998</v>
      </c>
      <c r="F39" s="27">
        <f>SUM(F34:F38)</f>
        <v>2115371.11</v>
      </c>
      <c r="G39" s="27">
        <f>SUM(G34:G38)</f>
        <v>2023276.9200000002</v>
      </c>
      <c r="H39" s="27">
        <f>SUM(H34:H38)</f>
        <v>257984.98999999985</v>
      </c>
      <c r="I39" s="46"/>
    </row>
    <row r="40" spans="3:12" ht="13.5" customHeight="1" thickBot="1" x14ac:dyDescent="0.25">
      <c r="C40" s="45" t="s">
        <v>58</v>
      </c>
      <c r="D40" s="45"/>
      <c r="E40" s="45"/>
      <c r="F40" s="45"/>
      <c r="G40" s="45"/>
      <c r="H40" s="45"/>
      <c r="I40" s="45"/>
    </row>
    <row r="41" spans="3:12" ht="51" customHeight="1" thickBot="1" x14ac:dyDescent="0.25">
      <c r="C41" s="34" t="s">
        <v>57</v>
      </c>
      <c r="D41" s="44" t="s">
        <v>56</v>
      </c>
      <c r="E41" s="43" t="s">
        <v>55</v>
      </c>
      <c r="F41" s="43" t="s">
        <v>54</v>
      </c>
      <c r="G41" s="43" t="s">
        <v>53</v>
      </c>
      <c r="H41" s="43" t="s">
        <v>52</v>
      </c>
      <c r="I41" s="42" t="s">
        <v>51</v>
      </c>
    </row>
    <row r="42" spans="3:12" ht="19.5" customHeight="1" thickBot="1" x14ac:dyDescent="0.25">
      <c r="C42" s="41" t="s">
        <v>50</v>
      </c>
      <c r="D42" s="40">
        <f>46212.7700000001-2999.07+6.88</f>
        <v>43220.580000000096</v>
      </c>
      <c r="E42" s="30">
        <v>675083.38</v>
      </c>
      <c r="F42" s="30">
        <v>665955.30000000005</v>
      </c>
      <c r="G42" s="30">
        <f>+E42</f>
        <v>675083.38</v>
      </c>
      <c r="H42" s="30">
        <f>+D42+E42-F42</f>
        <v>52348.660000000033</v>
      </c>
      <c r="I42" s="39" t="s">
        <v>49</v>
      </c>
      <c r="J42" s="11">
        <f>43357.08-136.5+416.23-0.16+1551.51-0.48+94.39-0.03+936.94-6.2-0.01</f>
        <v>46212.770000000004</v>
      </c>
      <c r="K42" s="37">
        <f>+H42-J42</f>
        <v>6135.8900000000285</v>
      </c>
      <c r="L42" s="37">
        <f>31506.3-142.06+2.14+8.02-0.01+0.46+4.81-0.01-D42</f>
        <v>-11840.930000000095</v>
      </c>
    </row>
    <row r="43" spans="3:12" ht="21" customHeight="1" thickBot="1" x14ac:dyDescent="0.25">
      <c r="C43" s="28" t="s">
        <v>48</v>
      </c>
      <c r="D43" s="32">
        <v>8669.570000000007</v>
      </c>
      <c r="E43" s="35">
        <v>135915.70000000001</v>
      </c>
      <c r="F43" s="35">
        <v>134109.17000000001</v>
      </c>
      <c r="G43" s="30">
        <v>28849.94</v>
      </c>
      <c r="H43" s="30">
        <f>+D43+E43-F43</f>
        <v>10476.100000000006</v>
      </c>
      <c r="I43" s="38"/>
      <c r="J43" s="37">
        <f>8696.21-26.64</f>
        <v>8669.57</v>
      </c>
    </row>
    <row r="44" spans="3:12" ht="13.5" hidden="1" customHeight="1" thickBot="1" x14ac:dyDescent="0.25">
      <c r="C44" s="34" t="s">
        <v>47</v>
      </c>
      <c r="D44" s="36">
        <v>0</v>
      </c>
      <c r="E44" s="35"/>
      <c r="F44" s="35"/>
      <c r="G44" s="30"/>
      <c r="H44" s="30">
        <f>+D44+E44-F44</f>
        <v>0</v>
      </c>
      <c r="I44" s="33"/>
    </row>
    <row r="45" spans="3:12" ht="12.75" customHeight="1" thickBot="1" x14ac:dyDescent="0.25">
      <c r="C45" s="28" t="s">
        <v>46</v>
      </c>
      <c r="D45" s="32">
        <v>5169.5900000000111</v>
      </c>
      <c r="E45" s="35">
        <v>77880.36</v>
      </c>
      <c r="F45" s="35">
        <v>76792.67</v>
      </c>
      <c r="G45" s="30">
        <f>+E45</f>
        <v>77880.36</v>
      </c>
      <c r="H45" s="30">
        <f>+D45+E45-F45</f>
        <v>6257.2800000000134</v>
      </c>
      <c r="I45" s="33" t="s">
        <v>45</v>
      </c>
      <c r="J45" s="11">
        <f>5190.22-20.63</f>
        <v>5169.59</v>
      </c>
    </row>
    <row r="46" spans="3:12" ht="26.25" customHeight="1" thickBot="1" x14ac:dyDescent="0.25">
      <c r="C46" s="28" t="s">
        <v>44</v>
      </c>
      <c r="D46" s="32">
        <v>9433.6899999999732</v>
      </c>
      <c r="E46" s="35">
        <v>147898.49</v>
      </c>
      <c r="F46" s="35">
        <v>145926.32999999999</v>
      </c>
      <c r="G46" s="30">
        <v>112262.42</v>
      </c>
      <c r="H46" s="30">
        <f>+D46+E46-F46</f>
        <v>11405.849999999977</v>
      </c>
      <c r="I46" s="29" t="s">
        <v>43</v>
      </c>
      <c r="J46" s="11">
        <f>8186.35-29.46+29.14</f>
        <v>8186.0300000000007</v>
      </c>
      <c r="K46" s="11">
        <f>1104.5-3.13+8358.15-25.83</f>
        <v>9433.69</v>
      </c>
    </row>
    <row r="47" spans="3:12" ht="13.5" customHeight="1" thickBot="1" x14ac:dyDescent="0.25">
      <c r="C47" s="28" t="s">
        <v>42</v>
      </c>
      <c r="D47" s="32">
        <v>573.90000000000146</v>
      </c>
      <c r="E47" s="31">
        <v>8986.2999999999993</v>
      </c>
      <c r="F47" s="31">
        <v>9006.2800000000007</v>
      </c>
      <c r="G47" s="30">
        <f>+E47</f>
        <v>8986.2999999999993</v>
      </c>
      <c r="H47" s="30">
        <f>+D47+E47-F47</f>
        <v>553.92000000000007</v>
      </c>
      <c r="I47" s="29" t="s">
        <v>41</v>
      </c>
      <c r="J47" s="11">
        <f>575.68-1.78</f>
        <v>573.9</v>
      </c>
    </row>
    <row r="48" spans="3:12" ht="13.5" customHeight="1" thickBot="1" x14ac:dyDescent="0.25">
      <c r="C48" s="34" t="s">
        <v>40</v>
      </c>
      <c r="D48" s="32">
        <v>5920.3899999999849</v>
      </c>
      <c r="E48" s="31">
        <v>103771.2</v>
      </c>
      <c r="F48" s="31">
        <v>99977.61</v>
      </c>
      <c r="G48" s="30">
        <f>+E48</f>
        <v>103771.2</v>
      </c>
      <c r="H48" s="30">
        <f>+D48+E48-F48</f>
        <v>9713.9799999999814</v>
      </c>
      <c r="I48" s="33"/>
      <c r="K48" s="11">
        <f>8436.43-2516.04</f>
        <v>5920.39</v>
      </c>
    </row>
    <row r="49" spans="3:12" ht="13.5" customHeight="1" thickBot="1" x14ac:dyDescent="0.25">
      <c r="C49" s="28" t="s">
        <v>39</v>
      </c>
      <c r="D49" s="32">
        <v>19512.23000000001</v>
      </c>
      <c r="E49" s="31">
        <v>95910.3</v>
      </c>
      <c r="F49" s="31">
        <v>86127.02</v>
      </c>
      <c r="G49" s="30">
        <f>+E49</f>
        <v>95910.3</v>
      </c>
      <c r="H49" s="30">
        <f>+D49+E49-F49</f>
        <v>29295.510000000009</v>
      </c>
      <c r="I49" s="33"/>
      <c r="J49" s="11">
        <f>2770.88-11.47+1433.26-5.68</f>
        <v>4186.99</v>
      </c>
      <c r="K49" s="11">
        <f>6755.33-179.34+13298.46-362.22</f>
        <v>19512.229999999996</v>
      </c>
    </row>
    <row r="50" spans="3:12" ht="13.5" customHeight="1" thickBot="1" x14ac:dyDescent="0.25">
      <c r="C50" s="28" t="s">
        <v>38</v>
      </c>
      <c r="D50" s="32">
        <f>2999.07-6.88</f>
        <v>2992.19</v>
      </c>
      <c r="E50" s="31">
        <v>52968.34</v>
      </c>
      <c r="F50" s="31">
        <v>52180.11</v>
      </c>
      <c r="G50" s="30">
        <f>+E50</f>
        <v>52968.34</v>
      </c>
      <c r="H50" s="30">
        <f>+D50+E50-F50</f>
        <v>3780.4199999999983</v>
      </c>
      <c r="I50" s="33"/>
    </row>
    <row r="51" spans="3:12" ht="13.5" customHeight="1" thickBot="1" x14ac:dyDescent="0.25">
      <c r="C51" s="28" t="s">
        <v>37</v>
      </c>
      <c r="D51" s="32">
        <v>2388.6399999999921</v>
      </c>
      <c r="E51" s="31">
        <v>37442.199999999997</v>
      </c>
      <c r="F51" s="31">
        <v>37059.89</v>
      </c>
      <c r="G51" s="30">
        <f>+E51</f>
        <v>37442.199999999997</v>
      </c>
      <c r="H51" s="30">
        <f>+D51+E51-F51</f>
        <v>2770.9499999999898</v>
      </c>
      <c r="I51" s="29" t="s">
        <v>36</v>
      </c>
      <c r="J51" s="11">
        <f>2396-7.36</f>
        <v>2388.64</v>
      </c>
    </row>
    <row r="52" spans="3:12" s="15" customFormat="1" ht="13.5" customHeight="1" thickBot="1" x14ac:dyDescent="0.25">
      <c r="C52" s="28" t="s">
        <v>35</v>
      </c>
      <c r="D52" s="27">
        <f>SUM(D42:D51)</f>
        <v>97880.780000000057</v>
      </c>
      <c r="E52" s="27">
        <f>SUM(E42:E51)</f>
        <v>1335856.2700000003</v>
      </c>
      <c r="F52" s="27">
        <f>SUM(F42:F51)</f>
        <v>1307134.3800000001</v>
      </c>
      <c r="G52" s="27">
        <f>SUM(G42:G51)</f>
        <v>1193154.44</v>
      </c>
      <c r="H52" s="27">
        <f>SUM(H42:H51)</f>
        <v>126602.67000000001</v>
      </c>
      <c r="I52" s="26"/>
      <c r="L52" s="25"/>
    </row>
    <row r="53" spans="3:12" ht="13.5" customHeight="1" thickBot="1" x14ac:dyDescent="0.25">
      <c r="C53" s="24" t="s">
        <v>34</v>
      </c>
      <c r="D53" s="24"/>
      <c r="E53" s="24"/>
      <c r="F53" s="24"/>
      <c r="G53" s="24"/>
      <c r="H53" s="24"/>
      <c r="I53" s="24"/>
    </row>
    <row r="54" spans="3:12" ht="43.5" customHeight="1" thickBot="1" x14ac:dyDescent="0.25">
      <c r="C54" s="22" t="s">
        <v>33</v>
      </c>
      <c r="D54" s="21" t="s">
        <v>32</v>
      </c>
      <c r="E54" s="20"/>
      <c r="F54" s="20"/>
      <c r="G54" s="20"/>
      <c r="H54" s="19"/>
      <c r="I54" s="23" t="s">
        <v>31</v>
      </c>
    </row>
    <row r="55" spans="3:12" ht="42" customHeight="1" thickBot="1" x14ac:dyDescent="0.25">
      <c r="C55" s="22" t="s">
        <v>30</v>
      </c>
      <c r="D55" s="21" t="s">
        <v>29</v>
      </c>
      <c r="E55" s="20"/>
      <c r="F55" s="20"/>
      <c r="G55" s="20"/>
      <c r="H55" s="19"/>
      <c r="I55" s="18" t="s">
        <v>28</v>
      </c>
    </row>
    <row r="56" spans="3:12" ht="14.25" customHeight="1" x14ac:dyDescent="0.3">
      <c r="C56" s="17" t="s">
        <v>27</v>
      </c>
      <c r="D56" s="17"/>
      <c r="E56" s="17"/>
      <c r="F56" s="17"/>
      <c r="G56" s="17"/>
      <c r="H56" s="16">
        <f>+H39+H52</f>
        <v>384587.65999999986</v>
      </c>
    </row>
    <row r="57" spans="3:12" s="15" customFormat="1" x14ac:dyDescent="0.2">
      <c r="C57" s="12" t="s">
        <v>26</v>
      </c>
      <c r="D57" s="12"/>
      <c r="E57" s="12"/>
      <c r="F57" s="12"/>
      <c r="G57" s="12"/>
      <c r="H57" s="12"/>
      <c r="I57" s="12"/>
    </row>
    <row r="58" spans="3:12" ht="12.75" customHeight="1" x14ac:dyDescent="0.2">
      <c r="C58" s="14" t="s">
        <v>25</v>
      </c>
    </row>
    <row r="59" spans="3:12" x14ac:dyDescent="0.2">
      <c r="C59" s="11"/>
      <c r="D59" s="11"/>
      <c r="E59" s="11"/>
      <c r="F59" s="11"/>
      <c r="G59" s="11"/>
      <c r="H59" s="11"/>
    </row>
    <row r="61" spans="3:12" x14ac:dyDescent="0.2">
      <c r="D61" s="13"/>
    </row>
    <row r="62" spans="3:12" x14ac:dyDescent="0.2">
      <c r="H62" s="13"/>
    </row>
  </sheetData>
  <mergeCells count="11">
    <mergeCell ref="C28:I28"/>
    <mergeCell ref="C29:I29"/>
    <mergeCell ref="C30:I30"/>
    <mergeCell ref="C31:I31"/>
    <mergeCell ref="C33:I33"/>
    <mergeCell ref="C40:I40"/>
    <mergeCell ref="I42:I43"/>
    <mergeCell ref="C53:I53"/>
    <mergeCell ref="D54:H54"/>
    <mergeCell ref="D55:H55"/>
    <mergeCell ref="I34:I3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opLeftCell="A16" zoomScaleNormal="100" zoomScaleSheetLayoutView="120" workbookViewId="0">
      <selection activeCell="B17" sqref="B17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10" t="s">
        <v>24</v>
      </c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10" t="s">
        <v>23</v>
      </c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0" t="s">
        <v>22</v>
      </c>
      <c r="B15" s="10"/>
      <c r="C15" s="10"/>
      <c r="D15" s="10"/>
      <c r="E15" s="10"/>
      <c r="F15" s="10"/>
      <c r="G15" s="10"/>
      <c r="H15" s="10"/>
      <c r="I15" s="10"/>
    </row>
    <row r="16" spans="1:9" ht="60" x14ac:dyDescent="0.25">
      <c r="A16" s="8" t="s">
        <v>21</v>
      </c>
      <c r="B16" s="8" t="s">
        <v>20</v>
      </c>
      <c r="C16" s="8" t="s">
        <v>19</v>
      </c>
      <c r="D16" s="8" t="s">
        <v>18</v>
      </c>
      <c r="E16" s="8" t="s">
        <v>17</v>
      </c>
      <c r="F16" s="9" t="s">
        <v>16</v>
      </c>
      <c r="G16" s="9" t="s">
        <v>15</v>
      </c>
      <c r="H16" s="8" t="s">
        <v>14</v>
      </c>
      <c r="I16" s="8" t="s">
        <v>13</v>
      </c>
    </row>
    <row r="17" spans="1:9" x14ac:dyDescent="0.25">
      <c r="A17" s="7" t="s">
        <v>12</v>
      </c>
      <c r="B17" s="6">
        <v>39.710590000000025</v>
      </c>
      <c r="C17" s="6">
        <v>0</v>
      </c>
      <c r="D17" s="6">
        <v>135.91569999999999</v>
      </c>
      <c r="E17" s="6">
        <v>134.10917000000001</v>
      </c>
      <c r="F17" s="6">
        <f>(8315+32297.1)/1000</f>
        <v>40.612099999999998</v>
      </c>
      <c r="G17" s="6">
        <v>28.84994</v>
      </c>
      <c r="H17" s="5">
        <v>10.476100000000001</v>
      </c>
      <c r="I17" s="5">
        <f>B17+D17+F17-G17-G18</f>
        <v>121.38845000000001</v>
      </c>
    </row>
    <row r="18" spans="1:9" x14ac:dyDescent="0.25">
      <c r="F18" s="4" t="s">
        <v>11</v>
      </c>
      <c r="G18" s="3">
        <v>66</v>
      </c>
    </row>
    <row r="19" spans="1:9" x14ac:dyDescent="0.25">
      <c r="A19" t="s">
        <v>10</v>
      </c>
    </row>
    <row r="20" spans="1:9" x14ac:dyDescent="0.25">
      <c r="A20" s="1" t="s">
        <v>9</v>
      </c>
    </row>
    <row r="21" spans="1:9" x14ac:dyDescent="0.25">
      <c r="A21" s="2" t="s">
        <v>8</v>
      </c>
    </row>
    <row r="22" spans="1:9" x14ac:dyDescent="0.25">
      <c r="A22" s="1" t="s">
        <v>7</v>
      </c>
    </row>
    <row r="23" spans="1:9" x14ac:dyDescent="0.25">
      <c r="A23" s="1" t="s">
        <v>6</v>
      </c>
    </row>
    <row r="24" spans="1:9" x14ac:dyDescent="0.25">
      <c r="A24" s="1" t="s">
        <v>5</v>
      </c>
    </row>
    <row r="25" spans="1:9" x14ac:dyDescent="0.25">
      <c r="A25" s="1" t="s">
        <v>4</v>
      </c>
    </row>
    <row r="26" spans="1:9" x14ac:dyDescent="0.25">
      <c r="A26" t="s">
        <v>3</v>
      </c>
    </row>
    <row r="27" spans="1:9" x14ac:dyDescent="0.25">
      <c r="A27" t="s">
        <v>2</v>
      </c>
    </row>
    <row r="28" spans="1:9" x14ac:dyDescent="0.25">
      <c r="A28" t="s">
        <v>1</v>
      </c>
    </row>
    <row r="29" spans="1:9" x14ac:dyDescent="0.25">
      <c r="A29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ветеранов7</vt:lpstr>
      <vt:lpstr>Ветеранов 7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2018-04-02T07:22:36Z</dcterms:created>
  <dcterms:modified xsi:type="dcterms:W3CDTF">2018-04-02T07:23:14Z</dcterms:modified>
</cp:coreProperties>
</file>