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Заречная10" sheetId="2" r:id="rId1"/>
    <sheet name="Заречная 10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K25" i="2"/>
  <c r="H26" i="2"/>
  <c r="K26" i="2"/>
  <c r="H27" i="2"/>
  <c r="K27" i="2"/>
  <c r="H28" i="2"/>
  <c r="K28" i="2"/>
  <c r="H29" i="2"/>
  <c r="K29" i="2"/>
  <c r="D30" i="2"/>
  <c r="E30" i="2"/>
  <c r="F30" i="2"/>
  <c r="G30" i="2"/>
  <c r="H30" i="2"/>
  <c r="D33" i="2"/>
  <c r="J33" i="2" s="1"/>
  <c r="G33" i="2"/>
  <c r="H33" i="2"/>
  <c r="K33" i="2"/>
  <c r="H34" i="2"/>
  <c r="H35" i="2"/>
  <c r="H36" i="2"/>
  <c r="H37" i="2"/>
  <c r="J37" i="2"/>
  <c r="K37" i="2"/>
  <c r="G38" i="2"/>
  <c r="H38" i="2"/>
  <c r="G39" i="2"/>
  <c r="H39" i="2"/>
  <c r="K39" i="2"/>
  <c r="G40" i="2"/>
  <c r="G43" i="2" s="1"/>
  <c r="H40" i="2"/>
  <c r="G41" i="2"/>
  <c r="H41" i="2"/>
  <c r="G42" i="2"/>
  <c r="H42" i="2"/>
  <c r="D43" i="2"/>
  <c r="E43" i="2"/>
  <c r="F43" i="2"/>
  <c r="H43" i="2"/>
  <c r="H46" i="2" s="1"/>
  <c r="I17" i="1"/>
</calcChain>
</file>

<file path=xl/sharedStrings.xml><?xml version="1.0" encoding="utf-8"?>
<sst xmlns="http://schemas.openxmlformats.org/spreadsheetml/2006/main" count="71" uniqueCount="64">
  <si>
    <t xml:space="preserve">ГВС-промывка труб - 3.81 т.р. </t>
  </si>
  <si>
    <t>ремонт кровли - 11.49т.р.</t>
  </si>
  <si>
    <t>прочее - 0,10 т.р.</t>
  </si>
  <si>
    <t>аварийное обслуживание - 0.75 т.р.</t>
  </si>
  <si>
    <t>закрытие окон машинного отделения лифтовой - 0.21т.р</t>
  </si>
  <si>
    <t>работы по электрикe - 0.18 т.р.</t>
  </si>
  <si>
    <t>обслуживание КУУТЭ - 74.09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</si>
  <si>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90</t>
    </r>
    <r>
      <rPr>
        <b/>
        <sz val="11"/>
        <color indexed="8"/>
        <rFont val="Calibri"/>
        <family val="2"/>
        <charset val="204"/>
      </rPr>
      <t>,63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</si>
  <si>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</si>
  <si>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</si>
  <si>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</si>
  <si>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</si>
  <si>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</si>
  <si>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</si>
  <si>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</si>
  <si>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</si>
  <si>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</si>
  <si>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</si>
  <si>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10 по ул. Заречная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</si>
  <si>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</si>
  <si>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</si>
  <si>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</si>
  <si>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</si>
  <si>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</si>
  <si>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</si>
  <si>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</si>
  <si>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</si>
  <si>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</si>
  <si>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</si>
  <si>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</si>
  <si>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</si>
  <si>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</si>
  <si>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электр под</t>
  </si>
  <si>
    <t>Повышающий коэффициент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</si>
  <si>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</si>
  <si>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</si>
  <si>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</si>
  <si>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</si>
  <si>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</si>
  <si>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</si>
  <si>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</si>
  <si>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</si>
  <si>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Н/2010-87 от 01.11.2010г.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</si>
  <si>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</si>
  <si>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</si>
  <si>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</si>
  <si>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</si>
  <si>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</si>
  <si>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</si>
  <si>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</si>
  <si>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</si>
  <si>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</si>
  <si>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</si>
  <si>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</si>
  <si>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</si>
  <si>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</si>
  <si>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</si>
  <si>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</si>
  <si>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</si>
  <si>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</si>
  <si>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</si>
  <si>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</si>
  <si>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</si>
  <si>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10 по ул. Заречная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</si>
</sst>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1" fillId="0" borderId="0" xfId="1" applyFont="1"/>
    <xf numFmtId="2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2" applyFill="1"/>
    <xf numFmtId="0" fontId="5" fillId="0" borderId="0" xfId="2" applyFont="1" applyFill="1"/>
    <xf numFmtId="4" fontId="5" fillId="0" borderId="0" xfId="2" applyNumberFormat="1" applyFont="1" applyFill="1"/>
    <xf numFmtId="4" fontId="6" fillId="0" borderId="0" xfId="2" applyNumberFormat="1" applyFont="1" applyFill="1"/>
    <xf numFmtId="0" fontId="6" fillId="0" borderId="0" xfId="2" applyFont="1" applyFill="1"/>
    <xf numFmtId="0" fontId="7" fillId="0" borderId="0" xfId="2" applyFont="1" applyFill="1"/>
    <xf numFmtId="4" fontId="8" fillId="0" borderId="0" xfId="2" applyNumberFormat="1" applyFont="1" applyFill="1"/>
    <xf numFmtId="0" fontId="9" fillId="0" borderId="0" xfId="2" applyFont="1" applyFill="1"/>
    <xf numFmtId="0" fontId="7" fillId="0" borderId="2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wrapText="1"/>
    </xf>
    <xf numFmtId="0" fontId="4" fillId="0" borderId="0" xfId="2" applyFont="1" applyFill="1"/>
    <xf numFmtId="0" fontId="10" fillId="0" borderId="7" xfId="2" applyFont="1" applyFill="1" applyBorder="1" applyAlignment="1">
      <alignment horizontal="center" vertical="top" wrapText="1"/>
    </xf>
    <xf numFmtId="4" fontId="10" fillId="0" borderId="7" xfId="2" applyNumberFormat="1" applyFont="1" applyFill="1" applyBorder="1" applyAlignment="1">
      <alignment vertical="top" wrapText="1"/>
    </xf>
    <xf numFmtId="0" fontId="10" fillId="0" borderId="8" xfId="2" applyFont="1" applyFill="1" applyBorder="1" applyAlignment="1">
      <alignment horizontal="center" vertical="top" wrapText="1"/>
    </xf>
    <xf numFmtId="0" fontId="5" fillId="0" borderId="7" xfId="2" applyFont="1" applyFill="1" applyBorder="1" applyAlignment="1">
      <alignment horizontal="center" vertical="top" wrapText="1"/>
    </xf>
    <xf numFmtId="4" fontId="11" fillId="0" borderId="3" xfId="2" applyNumberFormat="1" applyFont="1" applyFill="1" applyBorder="1" applyAlignment="1">
      <alignment vertical="top" wrapText="1"/>
    </xf>
    <xf numFmtId="4" fontId="5" fillId="0" borderId="7" xfId="2" applyNumberFormat="1" applyFont="1" applyFill="1" applyBorder="1" applyAlignment="1">
      <alignment vertical="top" wrapText="1"/>
    </xf>
    <xf numFmtId="4" fontId="5" fillId="0" borderId="7" xfId="2" applyNumberFormat="1" applyFont="1" applyFill="1" applyBorder="1" applyAlignment="1">
      <alignment horizontal="right" vertical="top" wrapText="1"/>
    </xf>
    <xf numFmtId="0" fontId="12" fillId="0" borderId="7" xfId="2" applyFont="1" applyFill="1" applyBorder="1" applyAlignment="1">
      <alignment horizontal="center" vertical="top" wrapText="1"/>
    </xf>
    <xf numFmtId="0" fontId="13" fillId="0" borderId="8" xfId="2" applyFont="1" applyFill="1" applyBorder="1" applyAlignment="1">
      <alignment horizontal="center" vertical="top" wrapText="1"/>
    </xf>
    <xf numFmtId="2" fontId="4" fillId="0" borderId="0" xfId="2" applyNumberFormat="1" applyFill="1"/>
    <xf numFmtId="4" fontId="11" fillId="0" borderId="7" xfId="2" applyNumberFormat="1" applyFont="1" applyFill="1" applyBorder="1" applyAlignment="1">
      <alignment vertical="top" wrapText="1"/>
    </xf>
    <xf numFmtId="4" fontId="7" fillId="0" borderId="7" xfId="2" applyNumberFormat="1" applyFont="1" applyFill="1" applyBorder="1" applyAlignment="1">
      <alignment horizontal="right" vertical="top" wrapText="1"/>
    </xf>
    <xf numFmtId="4" fontId="4" fillId="0" borderId="0" xfId="2" applyNumberFormat="1" applyFill="1"/>
    <xf numFmtId="4" fontId="5" fillId="0" borderId="3" xfId="2" applyNumberFormat="1" applyFont="1" applyFill="1" applyBorder="1" applyAlignment="1">
      <alignment horizontal="right" vertical="top" wrapText="1"/>
    </xf>
    <xf numFmtId="0" fontId="13" fillId="0" borderId="10" xfId="2" applyFont="1" applyFill="1" applyBorder="1" applyAlignment="1">
      <alignment horizontal="center" vertical="top" wrapText="1"/>
    </xf>
    <xf numFmtId="0" fontId="13" fillId="0" borderId="7" xfId="2" applyFont="1" applyFill="1" applyBorder="1" applyAlignment="1">
      <alignment horizontal="center" vertical="top" wrapText="1"/>
    </xf>
    <xf numFmtId="0" fontId="15" fillId="0" borderId="3" xfId="2" applyFont="1" applyFill="1" applyBorder="1" applyAlignment="1">
      <alignment horizontal="center" vertical="top" wrapText="1"/>
    </xf>
    <xf numFmtId="0" fontId="13" fillId="0" borderId="3" xfId="2" applyFont="1" applyFill="1" applyBorder="1" applyAlignment="1">
      <alignment horizontal="center" vertical="top" wrapText="1"/>
    </xf>
    <xf numFmtId="0" fontId="10" fillId="0" borderId="10" xfId="2" applyFont="1" applyFill="1" applyBorder="1" applyAlignment="1">
      <alignment horizontal="center" vertical="top" wrapText="1"/>
    </xf>
    <xf numFmtId="0" fontId="18" fillId="0" borderId="0" xfId="2" applyFont="1" applyFill="1" applyBorder="1"/>
    <xf numFmtId="0" fontId="10" fillId="0" borderId="0" xfId="2" applyFont="1" applyFill="1" applyAlignment="1">
      <alignment horizontal="center"/>
    </xf>
    <xf numFmtId="0" fontId="18" fillId="0" borderId="3" xfId="2" applyFont="1" applyFill="1" applyBorder="1"/>
    <xf numFmtId="0" fontId="18" fillId="0" borderId="4" xfId="2" applyFont="1" applyFill="1" applyBorder="1"/>
    <xf numFmtId="0" fontId="10" fillId="0" borderId="4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8" fillId="0" borderId="0" xfId="2" applyFont="1" applyFill="1"/>
    <xf numFmtId="0" fontId="17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13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4" fontId="5" fillId="0" borderId="5" xfId="2" applyNumberFormat="1" applyFont="1" applyFill="1" applyBorder="1" applyAlignment="1">
      <alignment horizontal="center" vertical="top" wrapText="1"/>
    </xf>
    <xf numFmtId="0" fontId="4" fillId="0" borderId="4" xfId="2" applyFill="1" applyBorder="1" applyAlignment="1">
      <alignment horizontal="center" vertical="top" wrapText="1"/>
    </xf>
    <xf numFmtId="0" fontId="4" fillId="0" borderId="3" xfId="2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C13" zoomScaleNormal="100" workbookViewId="0">
      <selection activeCell="F50" sqref="F50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7.85546875" style="8" customWidth="1"/>
    <col min="4" max="4" width="12.57031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2.85546875" style="8" customWidth="1"/>
    <col min="9" max="9" width="23.42578125" style="8" customWidth="1"/>
    <col min="10" max="10" width="0" style="7" hidden="1" customWidth="1"/>
    <col min="11" max="11" width="9.5703125" style="7" hidden="1" customWidth="1"/>
    <col min="12" max="16384" width="9.140625" style="7"/>
  </cols>
  <sheetData>
    <row r="1" spans="3:9" ht="12.75" hidden="1" customHeight="1" x14ac:dyDescent="0.2">
      <c r="C1" s="43"/>
      <c r="D1" s="43"/>
      <c r="E1" s="43"/>
      <c r="F1" s="43"/>
      <c r="G1" s="43"/>
      <c r="H1" s="43"/>
      <c r="I1" s="43"/>
    </row>
    <row r="2" spans="3:9" ht="13.5" hidden="1" customHeight="1" thickBot="1" x14ac:dyDescent="0.25">
      <c r="C2" s="43"/>
      <c r="D2" s="43"/>
      <c r="E2" s="43" t="s">
        <v>62</v>
      </c>
      <c r="F2" s="43"/>
      <c r="G2" s="43"/>
      <c r="H2" s="43"/>
      <c r="I2" s="43"/>
    </row>
    <row r="3" spans="3:9" ht="13.5" hidden="1" customHeight="1" thickBot="1" x14ac:dyDescent="0.25">
      <c r="C3" s="42"/>
      <c r="D3" s="41"/>
      <c r="E3" s="40"/>
      <c r="F3" s="40"/>
      <c r="G3" s="40"/>
      <c r="H3" s="40"/>
      <c r="I3" s="39"/>
    </row>
    <row r="4" spans="3:9" ht="12.75" hidden="1" customHeight="1" x14ac:dyDescent="0.2">
      <c r="C4" s="38"/>
      <c r="D4" s="38"/>
      <c r="E4" s="37"/>
      <c r="F4" s="37"/>
      <c r="G4" s="37"/>
      <c r="H4" s="37"/>
      <c r="I4" s="37"/>
    </row>
    <row r="5" spans="3:9" ht="12.75" customHeight="1" x14ac:dyDescent="0.2">
      <c r="C5" s="38"/>
      <c r="D5" s="38"/>
      <c r="E5" s="37"/>
      <c r="F5" s="37"/>
      <c r="G5" s="37"/>
      <c r="H5" s="37"/>
      <c r="I5" s="37"/>
    </row>
    <row r="6" spans="3:9" ht="12.75" customHeight="1" x14ac:dyDescent="0.2">
      <c r="C6" s="38"/>
      <c r="D6" s="38"/>
      <c r="E6" s="37"/>
      <c r="F6" s="37"/>
      <c r="G6" s="37"/>
      <c r="H6" s="37"/>
      <c r="I6" s="37"/>
    </row>
    <row r="7" spans="3:9" ht="12.75" customHeight="1" x14ac:dyDescent="0.2">
      <c r="C7" s="38"/>
      <c r="D7" s="38"/>
      <c r="E7" s="37"/>
      <c r="F7" s="37"/>
      <c r="G7" s="37"/>
      <c r="H7" s="37"/>
      <c r="I7" s="37"/>
    </row>
    <row r="8" spans="3:9" ht="12.75" customHeight="1" x14ac:dyDescent="0.2">
      <c r="C8" s="38"/>
      <c r="D8" s="38"/>
      <c r="E8" s="37"/>
      <c r="F8" s="37"/>
      <c r="G8" s="37"/>
      <c r="H8" s="37"/>
      <c r="I8" s="37"/>
    </row>
    <row r="9" spans="3:9" ht="12.75" customHeight="1" x14ac:dyDescent="0.2">
      <c r="C9" s="38"/>
      <c r="D9" s="38"/>
      <c r="E9" s="37"/>
      <c r="F9" s="37"/>
      <c r="G9" s="37"/>
      <c r="H9" s="37"/>
      <c r="I9" s="37"/>
    </row>
    <row r="10" spans="3:9" ht="12.75" customHeight="1" x14ac:dyDescent="0.2">
      <c r="C10" s="38"/>
      <c r="D10" s="38"/>
      <c r="E10" s="37"/>
      <c r="F10" s="37"/>
      <c r="G10" s="37"/>
      <c r="H10" s="37"/>
      <c r="I10" s="37"/>
    </row>
    <row r="11" spans="3:9" ht="12.75" customHeight="1" x14ac:dyDescent="0.2">
      <c r="C11" s="38"/>
      <c r="D11" s="38"/>
      <c r="E11" s="37"/>
      <c r="F11" s="37"/>
      <c r="G11" s="37"/>
      <c r="H11" s="37"/>
      <c r="I11" s="37"/>
    </row>
    <row r="12" spans="3:9" ht="12.75" customHeight="1" x14ac:dyDescent="0.2">
      <c r="C12" s="38"/>
      <c r="D12" s="38"/>
      <c r="E12" s="37"/>
      <c r="F12" s="37"/>
      <c r="G12" s="37"/>
      <c r="H12" s="37"/>
      <c r="I12" s="37"/>
    </row>
    <row r="13" spans="3:9" ht="12.75" customHeight="1" x14ac:dyDescent="0.2">
      <c r="C13" s="38"/>
      <c r="D13" s="38"/>
      <c r="E13" s="37"/>
      <c r="F13" s="37"/>
      <c r="G13" s="37"/>
      <c r="H13" s="37"/>
      <c r="I13" s="37"/>
    </row>
    <row r="14" spans="3:9" ht="12.75" customHeight="1" x14ac:dyDescent="0.2">
      <c r="C14" s="38"/>
      <c r="D14" s="38"/>
      <c r="E14" s="37"/>
      <c r="F14" s="37"/>
      <c r="G14" s="37"/>
      <c r="H14" s="37"/>
      <c r="I14" s="37"/>
    </row>
    <row r="15" spans="3:9" ht="12.75" customHeight="1" x14ac:dyDescent="0.2">
      <c r="C15" s="38"/>
      <c r="D15" s="38"/>
      <c r="E15" s="37"/>
      <c r="F15" s="37"/>
      <c r="G15" s="37"/>
      <c r="H15" s="37"/>
      <c r="I15" s="37"/>
    </row>
    <row r="16" spans="3:9" ht="12.75" customHeight="1" x14ac:dyDescent="0.2">
      <c r="C16" s="38"/>
      <c r="D16" s="38"/>
      <c r="E16" s="37"/>
      <c r="F16" s="37"/>
      <c r="G16" s="37"/>
      <c r="H16" s="37"/>
      <c r="I16" s="37"/>
    </row>
    <row r="17" spans="3:11" ht="12.75" customHeight="1" x14ac:dyDescent="0.2">
      <c r="C17" s="38"/>
      <c r="D17" s="38"/>
      <c r="E17" s="37"/>
      <c r="F17" s="37"/>
      <c r="G17" s="37"/>
      <c r="H17" s="37"/>
      <c r="I17" s="37"/>
    </row>
    <row r="18" spans="3:11" ht="12.75" customHeight="1" x14ac:dyDescent="0.2">
      <c r="C18" s="38"/>
      <c r="D18" s="38"/>
      <c r="E18" s="37"/>
      <c r="F18" s="37"/>
      <c r="G18" s="37"/>
      <c r="H18" s="37"/>
      <c r="I18" s="37"/>
    </row>
    <row r="19" spans="3:11" ht="14.25" x14ac:dyDescent="0.2">
      <c r="C19" s="44" t="s">
        <v>61</v>
      </c>
      <c r="D19" s="44"/>
      <c r="E19" s="44"/>
      <c r="F19" s="44"/>
      <c r="G19" s="44"/>
      <c r="H19" s="44"/>
      <c r="I19" s="44"/>
    </row>
    <row r="20" spans="3:11" x14ac:dyDescent="0.2">
      <c r="C20" s="45" t="s">
        <v>60</v>
      </c>
      <c r="D20" s="45"/>
      <c r="E20" s="45"/>
      <c r="F20" s="45"/>
      <c r="G20" s="45"/>
      <c r="H20" s="45"/>
      <c r="I20" s="45"/>
    </row>
    <row r="21" spans="3:11" x14ac:dyDescent="0.2">
      <c r="C21" s="45" t="s">
        <v>63</v>
      </c>
      <c r="D21" s="45"/>
      <c r="E21" s="45"/>
      <c r="F21" s="45"/>
      <c r="G21" s="45"/>
      <c r="H21" s="45"/>
      <c r="I21" s="45"/>
    </row>
    <row r="22" spans="3:11" ht="6" customHeight="1" thickBot="1" x14ac:dyDescent="0.25">
      <c r="C22" s="46"/>
      <c r="D22" s="46"/>
      <c r="E22" s="46"/>
      <c r="F22" s="46"/>
      <c r="G22" s="46"/>
      <c r="H22" s="46"/>
      <c r="I22" s="46"/>
    </row>
    <row r="23" spans="3:11" ht="50.25" customHeight="1" thickBot="1" x14ac:dyDescent="0.25">
      <c r="C23" s="32" t="s">
        <v>50</v>
      </c>
      <c r="D23" s="35" t="s">
        <v>49</v>
      </c>
      <c r="E23" s="34" t="s">
        <v>48</v>
      </c>
      <c r="F23" s="34" t="s">
        <v>47</v>
      </c>
      <c r="G23" s="34" t="s">
        <v>46</v>
      </c>
      <c r="H23" s="34" t="s">
        <v>45</v>
      </c>
      <c r="I23" s="35" t="s">
        <v>59</v>
      </c>
    </row>
    <row r="24" spans="3:11" ht="13.5" customHeight="1" thickBot="1" x14ac:dyDescent="0.25">
      <c r="C24" s="57" t="s">
        <v>58</v>
      </c>
      <c r="D24" s="54"/>
      <c r="E24" s="54"/>
      <c r="F24" s="54"/>
      <c r="G24" s="54"/>
      <c r="H24" s="54"/>
      <c r="I24" s="58"/>
    </row>
    <row r="25" spans="3:11" ht="13.5" customHeight="1" thickBot="1" x14ac:dyDescent="0.25">
      <c r="C25" s="20" t="s">
        <v>57</v>
      </c>
      <c r="D25" s="24">
        <v>230912.3600000001</v>
      </c>
      <c r="E25" s="28">
        <v>1818700.84</v>
      </c>
      <c r="F25" s="28">
        <v>1838651.2</v>
      </c>
      <c r="G25" s="28">
        <v>1654001.21</v>
      </c>
      <c r="H25" s="28">
        <f>+D25+E25-F25</f>
        <v>210962.00000000023</v>
      </c>
      <c r="I25" s="51" t="s">
        <v>56</v>
      </c>
      <c r="K25" s="27">
        <f>194396.58-574.23+37090.01</f>
        <v>230912.36</v>
      </c>
    </row>
    <row r="26" spans="3:11" ht="13.5" customHeight="1" thickBot="1" x14ac:dyDescent="0.25">
      <c r="C26" s="20" t="s">
        <v>55</v>
      </c>
      <c r="D26" s="24">
        <v>91041.529999999853</v>
      </c>
      <c r="E26" s="23">
        <v>402541.21</v>
      </c>
      <c r="F26" s="23">
        <v>411387.61</v>
      </c>
      <c r="G26" s="28">
        <v>505499.68</v>
      </c>
      <c r="H26" s="28">
        <f>+D26+E26-F26</f>
        <v>82195.129999999888</v>
      </c>
      <c r="I26" s="52"/>
      <c r="K26" s="7">
        <f>19720.79+84103.59-12782.85</f>
        <v>91041.53</v>
      </c>
    </row>
    <row r="27" spans="3:11" ht="13.5" customHeight="1" thickBot="1" x14ac:dyDescent="0.25">
      <c r="C27" s="20" t="s">
        <v>54</v>
      </c>
      <c r="D27" s="24">
        <v>46359.119999999995</v>
      </c>
      <c r="E27" s="23">
        <v>322258.21999999997</v>
      </c>
      <c r="F27" s="23">
        <v>324764.99</v>
      </c>
      <c r="G27" s="28">
        <v>353143.63</v>
      </c>
      <c r="H27" s="28">
        <f>+D27+E27-F27</f>
        <v>43852.349999999977</v>
      </c>
      <c r="I27" s="52"/>
      <c r="K27" s="7">
        <f>1.86+45236.16-4129.93+5251.03</f>
        <v>46359.12</v>
      </c>
    </row>
    <row r="28" spans="3:11" ht="13.5" customHeight="1" thickBot="1" x14ac:dyDescent="0.25">
      <c r="C28" s="20" t="s">
        <v>53</v>
      </c>
      <c r="D28" s="24">
        <v>27661.060000000085</v>
      </c>
      <c r="E28" s="23">
        <v>192656.6</v>
      </c>
      <c r="F28" s="23">
        <v>193282.6</v>
      </c>
      <c r="G28" s="28">
        <v>225315.26</v>
      </c>
      <c r="H28" s="28">
        <f>+D28+E28-F28</f>
        <v>27035.060000000085</v>
      </c>
      <c r="I28" s="52"/>
      <c r="K28" s="7">
        <f>1529.23+16063.08-1440.79+1968.45+11303.31-1762.22</f>
        <v>27661.059999999998</v>
      </c>
    </row>
    <row r="29" spans="3:11" ht="13.5" customHeight="1" thickBot="1" x14ac:dyDescent="0.25">
      <c r="C29" s="20" t="s">
        <v>52</v>
      </c>
      <c r="D29" s="24">
        <v>3715.010000000002</v>
      </c>
      <c r="E29" s="23">
        <v>38507.79</v>
      </c>
      <c r="F29" s="23">
        <v>39639.99</v>
      </c>
      <c r="G29" s="28"/>
      <c r="H29" s="28">
        <f>+D29+E29-F29</f>
        <v>2582.8100000000049</v>
      </c>
      <c r="I29" s="53"/>
      <c r="K29" s="7">
        <f>426.86+0.31+8.1+2989.96+556.09-266.31</f>
        <v>3715.01</v>
      </c>
    </row>
    <row r="30" spans="3:11" ht="13.5" customHeight="1" thickBot="1" x14ac:dyDescent="0.25">
      <c r="C30" s="20" t="s">
        <v>28</v>
      </c>
      <c r="D30" s="19">
        <f>SUM(D25:D29)</f>
        <v>399689.08000000007</v>
      </c>
      <c r="E30" s="19">
        <f>SUM(E25:E29)</f>
        <v>2774664.6600000006</v>
      </c>
      <c r="F30" s="19">
        <f>SUM(F25:F29)</f>
        <v>2807726.39</v>
      </c>
      <c r="G30" s="19">
        <f>SUM(G25:G29)</f>
        <v>2737959.7800000003</v>
      </c>
      <c r="H30" s="19">
        <f>SUM(H25:H29)</f>
        <v>366627.35000000015</v>
      </c>
      <c r="I30" s="36"/>
    </row>
    <row r="31" spans="3:11" ht="13.5" customHeight="1" thickBot="1" x14ac:dyDescent="0.25">
      <c r="C31" s="54" t="s">
        <v>51</v>
      </c>
      <c r="D31" s="54"/>
      <c r="E31" s="54"/>
      <c r="F31" s="54"/>
      <c r="G31" s="54"/>
      <c r="H31" s="54"/>
      <c r="I31" s="54"/>
    </row>
    <row r="32" spans="3:11" ht="54" customHeight="1" thickBot="1" x14ac:dyDescent="0.25">
      <c r="C32" s="26" t="s">
        <v>50</v>
      </c>
      <c r="D32" s="35" t="s">
        <v>49</v>
      </c>
      <c r="E32" s="34" t="s">
        <v>48</v>
      </c>
      <c r="F32" s="34" t="s">
        <v>47</v>
      </c>
      <c r="G32" s="34" t="s">
        <v>46</v>
      </c>
      <c r="H32" s="34" t="s">
        <v>45</v>
      </c>
      <c r="I32" s="33" t="s">
        <v>44</v>
      </c>
    </row>
    <row r="33" spans="3:11" ht="23.25" customHeight="1" thickBot="1" x14ac:dyDescent="0.25">
      <c r="C33" s="32" t="s">
        <v>43</v>
      </c>
      <c r="D33" s="31">
        <f>103490.04-3874.76</f>
        <v>99615.28</v>
      </c>
      <c r="E33" s="22">
        <v>983026.36</v>
      </c>
      <c r="F33" s="22">
        <v>987238.2</v>
      </c>
      <c r="G33" s="22">
        <f>+E33</f>
        <v>983026.36</v>
      </c>
      <c r="H33" s="22">
        <f t="shared" ref="H33:H42" si="0">+D33+E33-F33</f>
        <v>95403.439999999944</v>
      </c>
      <c r="I33" s="55" t="s">
        <v>42</v>
      </c>
      <c r="J33" s="30">
        <f>43.77-0.02+97859.52+181.7-0.1-D33</f>
        <v>-1530.4100000000035</v>
      </c>
      <c r="K33" s="30">
        <f>747.32+3127.44+99615.28-H33</f>
        <v>8086.6000000000495</v>
      </c>
    </row>
    <row r="34" spans="3:11" ht="14.25" customHeight="1" thickBot="1" x14ac:dyDescent="0.25">
      <c r="C34" s="20" t="s">
        <v>41</v>
      </c>
      <c r="D34" s="24">
        <v>26700.609999999957</v>
      </c>
      <c r="E34" s="28">
        <v>264716.84000000003</v>
      </c>
      <c r="F34" s="28">
        <v>265901.62</v>
      </c>
      <c r="G34" s="22">
        <v>90633.42</v>
      </c>
      <c r="H34" s="22">
        <f t="shared" si="0"/>
        <v>25515.829999999958</v>
      </c>
      <c r="I34" s="56"/>
      <c r="J34" s="30"/>
    </row>
    <row r="35" spans="3:11" ht="13.5" customHeight="1" thickBot="1" x14ac:dyDescent="0.25">
      <c r="C35" s="26" t="s">
        <v>40</v>
      </c>
      <c r="D35" s="29">
        <v>1095.6499999998905</v>
      </c>
      <c r="E35" s="28"/>
      <c r="F35" s="28"/>
      <c r="G35" s="22"/>
      <c r="H35" s="22">
        <f t="shared" si="0"/>
        <v>1095.6499999998905</v>
      </c>
      <c r="I35" s="18"/>
    </row>
    <row r="36" spans="3:11" ht="12.75" hidden="1" customHeight="1" thickBot="1" x14ac:dyDescent="0.25">
      <c r="C36" s="20" t="s">
        <v>39</v>
      </c>
      <c r="D36" s="24">
        <v>0</v>
      </c>
      <c r="E36" s="28"/>
      <c r="F36" s="28"/>
      <c r="G36" s="22"/>
      <c r="H36" s="22">
        <f t="shared" si="0"/>
        <v>0</v>
      </c>
      <c r="I36" s="25" t="s">
        <v>38</v>
      </c>
    </row>
    <row r="37" spans="3:11" ht="27.75" customHeight="1" thickBot="1" x14ac:dyDescent="0.25">
      <c r="C37" s="20" t="s">
        <v>37</v>
      </c>
      <c r="D37" s="24">
        <v>29054.09999999986</v>
      </c>
      <c r="E37" s="28">
        <v>288055.59999999998</v>
      </c>
      <c r="F37" s="28">
        <v>289647.27</v>
      </c>
      <c r="G37" s="22">
        <v>642586.68999999994</v>
      </c>
      <c r="H37" s="22">
        <f t="shared" si="0"/>
        <v>27462.429999999818</v>
      </c>
      <c r="I37" s="21" t="s">
        <v>36</v>
      </c>
      <c r="J37" s="7">
        <f>23670.86+4509.11</f>
        <v>28179.97</v>
      </c>
      <c r="K37" s="27">
        <f>4949.41+2678.28+21426.41</f>
        <v>29054.1</v>
      </c>
    </row>
    <row r="38" spans="3:11" ht="24.75" customHeight="1" thickBot="1" x14ac:dyDescent="0.25">
      <c r="C38" s="20" t="s">
        <v>35</v>
      </c>
      <c r="D38" s="24">
        <v>6095.7900000000009</v>
      </c>
      <c r="E38" s="23">
        <v>60527.4</v>
      </c>
      <c r="F38" s="23">
        <v>61009.14</v>
      </c>
      <c r="G38" s="22">
        <f>+E38</f>
        <v>60527.4</v>
      </c>
      <c r="H38" s="22">
        <f t="shared" si="0"/>
        <v>5614.0500000000029</v>
      </c>
      <c r="I38" s="21" t="s">
        <v>34</v>
      </c>
    </row>
    <row r="39" spans="3:11" ht="13.5" customHeight="1" thickBot="1" x14ac:dyDescent="0.25">
      <c r="C39" s="26" t="s">
        <v>33</v>
      </c>
      <c r="D39" s="24">
        <v>2595.3999999999996</v>
      </c>
      <c r="E39" s="23">
        <v>29567.19</v>
      </c>
      <c r="F39" s="23">
        <v>32148.69</v>
      </c>
      <c r="G39" s="22">
        <f>+E39</f>
        <v>29567.19</v>
      </c>
      <c r="H39" s="22">
        <f t="shared" si="0"/>
        <v>13.899999999997817</v>
      </c>
      <c r="I39" s="21"/>
      <c r="J39" s="7">
        <v>247.06</v>
      </c>
      <c r="K39" s="27">
        <f>159.47+2599.31-163.38</f>
        <v>2595.3999999999996</v>
      </c>
    </row>
    <row r="40" spans="3:11" ht="13.5" customHeight="1" thickBot="1" x14ac:dyDescent="0.25">
      <c r="C40" s="26" t="s">
        <v>32</v>
      </c>
      <c r="D40" s="24">
        <v>3874.76</v>
      </c>
      <c r="E40" s="23">
        <v>54274.53</v>
      </c>
      <c r="F40" s="23">
        <v>55543.24</v>
      </c>
      <c r="G40" s="22">
        <f>+E40</f>
        <v>54274.53</v>
      </c>
      <c r="H40" s="22">
        <f t="shared" si="0"/>
        <v>2606.0500000000029</v>
      </c>
      <c r="I40" s="21"/>
      <c r="K40" s="27"/>
    </row>
    <row r="41" spans="3:11" ht="13.5" customHeight="1" thickBot="1" x14ac:dyDescent="0.25">
      <c r="C41" s="26" t="s">
        <v>31</v>
      </c>
      <c r="D41" s="24">
        <v>18003.699999999983</v>
      </c>
      <c r="E41" s="23">
        <v>136274.71</v>
      </c>
      <c r="F41" s="23">
        <v>136505.34</v>
      </c>
      <c r="G41" s="22">
        <f>+E41</f>
        <v>136274.71</v>
      </c>
      <c r="H41" s="22">
        <f t="shared" si="0"/>
        <v>17773.069999999978</v>
      </c>
      <c r="I41" s="25"/>
    </row>
    <row r="42" spans="3:11" ht="13.5" hidden="1" customHeight="1" thickBot="1" x14ac:dyDescent="0.25">
      <c r="C42" s="20" t="s">
        <v>30</v>
      </c>
      <c r="D42" s="24">
        <v>0</v>
      </c>
      <c r="E42" s="23"/>
      <c r="F42" s="23"/>
      <c r="G42" s="22">
        <f>+E42</f>
        <v>0</v>
      </c>
      <c r="H42" s="22">
        <f t="shared" si="0"/>
        <v>0</v>
      </c>
      <c r="I42" s="21" t="s">
        <v>29</v>
      </c>
    </row>
    <row r="43" spans="3:11" s="17" customFormat="1" ht="13.5" customHeight="1" thickBot="1" x14ac:dyDescent="0.25">
      <c r="C43" s="20" t="s">
        <v>28</v>
      </c>
      <c r="D43" s="19">
        <f>SUM(D33:D42)</f>
        <v>187035.28999999972</v>
      </c>
      <c r="E43" s="19">
        <f>SUM(E33:E42)</f>
        <v>1816442.6299999997</v>
      </c>
      <c r="F43" s="19">
        <f>SUM(F33:F42)</f>
        <v>1827993.4999999998</v>
      </c>
      <c r="G43" s="19">
        <f>SUM(G33:G42)</f>
        <v>1996890.2999999998</v>
      </c>
      <c r="H43" s="19">
        <f>SUM(H33:H42)</f>
        <v>175484.41999999961</v>
      </c>
      <c r="I43" s="18"/>
    </row>
    <row r="44" spans="3:11" ht="13.5" customHeight="1" thickBot="1" x14ac:dyDescent="0.25">
      <c r="C44" s="47" t="s">
        <v>27</v>
      </c>
      <c r="D44" s="47"/>
      <c r="E44" s="47"/>
      <c r="F44" s="47"/>
      <c r="G44" s="47"/>
      <c r="H44" s="47"/>
      <c r="I44" s="47"/>
    </row>
    <row r="45" spans="3:11" ht="25.5" customHeight="1" thickBot="1" x14ac:dyDescent="0.25">
      <c r="C45" s="16" t="s">
        <v>26</v>
      </c>
      <c r="D45" s="48" t="s">
        <v>25</v>
      </c>
      <c r="E45" s="49"/>
      <c r="F45" s="49"/>
      <c r="G45" s="49"/>
      <c r="H45" s="50"/>
      <c r="I45" s="15" t="s">
        <v>24</v>
      </c>
    </row>
    <row r="46" spans="3:11" ht="19.5" customHeight="1" x14ac:dyDescent="0.3">
      <c r="C46" s="14" t="s">
        <v>23</v>
      </c>
      <c r="D46" s="14"/>
      <c r="E46" s="14"/>
      <c r="F46" s="14"/>
      <c r="G46" s="14"/>
      <c r="H46" s="13">
        <f>+H30+H43</f>
        <v>542111.76999999979</v>
      </c>
    </row>
    <row r="47" spans="3:11" ht="15" hidden="1" x14ac:dyDescent="0.25">
      <c r="C47" s="11" t="s">
        <v>22</v>
      </c>
      <c r="D47" s="11"/>
    </row>
    <row r="48" spans="3:11" ht="12.75" customHeight="1" x14ac:dyDescent="0.2">
      <c r="C48" s="12" t="s">
        <v>21</v>
      </c>
    </row>
    <row r="49" spans="3:8" x14ac:dyDescent="0.2">
      <c r="C49" s="7"/>
      <c r="D49" s="7"/>
      <c r="E49" s="7"/>
      <c r="F49" s="7"/>
      <c r="G49" s="7"/>
      <c r="H49" s="7"/>
    </row>
    <row r="50" spans="3:8" ht="15" customHeight="1" x14ac:dyDescent="0.25">
      <c r="C50" s="11"/>
      <c r="D50" s="10"/>
      <c r="E50" s="10"/>
      <c r="F50" s="10"/>
      <c r="G50" s="9"/>
    </row>
    <row r="51" spans="3:8" x14ac:dyDescent="0.2">
      <c r="D51" s="9"/>
    </row>
    <row r="52" spans="3:8" x14ac:dyDescent="0.2">
      <c r="H52" s="9"/>
    </row>
  </sheetData>
  <mergeCells count="10">
    <mergeCell ref="D45:H45"/>
    <mergeCell ref="I25:I29"/>
    <mergeCell ref="C31:I31"/>
    <mergeCell ref="I33:I34"/>
    <mergeCell ref="C24:I24"/>
    <mergeCell ref="C19:I19"/>
    <mergeCell ref="C20:I20"/>
    <mergeCell ref="C21:I21"/>
    <mergeCell ref="C22:I22"/>
    <mergeCell ref="C44:I4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3" zoomScaleNormal="100" zoomScaleSheetLayoutView="120" workbookViewId="0">
      <selection activeCell="B17" sqref="B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59" t="s">
        <v>20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19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18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5" t="s">
        <v>17</v>
      </c>
      <c r="B16" s="5" t="s">
        <v>16</v>
      </c>
      <c r="C16" s="5" t="s">
        <v>15</v>
      </c>
      <c r="D16" s="5" t="s">
        <v>14</v>
      </c>
      <c r="E16" s="5" t="s">
        <v>13</v>
      </c>
      <c r="F16" s="6" t="s">
        <v>12</v>
      </c>
      <c r="G16" s="6" t="s">
        <v>11</v>
      </c>
      <c r="H16" s="5" t="s">
        <v>10</v>
      </c>
      <c r="I16" s="5" t="s">
        <v>9</v>
      </c>
    </row>
    <row r="17" spans="1:9" x14ac:dyDescent="0.25">
      <c r="A17" s="4" t="s">
        <v>8</v>
      </c>
      <c r="B17" s="3">
        <v>12.402709999999985</v>
      </c>
      <c r="C17" s="2"/>
      <c r="D17" s="2">
        <v>264.71683999999999</v>
      </c>
      <c r="E17" s="2">
        <v>265.90161999999998</v>
      </c>
      <c r="F17" s="2">
        <v>5.2649999999999997</v>
      </c>
      <c r="G17" s="2">
        <v>90.633420000000001</v>
      </c>
      <c r="H17" s="2">
        <v>25.515830000000001</v>
      </c>
      <c r="I17" s="2">
        <f>B17+D17+F17-G17</f>
        <v>191.75112999999999</v>
      </c>
    </row>
    <row r="19" spans="1:9" x14ac:dyDescent="0.25">
      <c r="A19" s="1" t="s">
        <v>7</v>
      </c>
    </row>
    <row r="20" spans="1:9" x14ac:dyDescent="0.25">
      <c r="A20" t="s">
        <v>6</v>
      </c>
    </row>
    <row r="21" spans="1:9" x14ac:dyDescent="0.25">
      <c r="A21" t="s">
        <v>5</v>
      </c>
    </row>
    <row r="22" spans="1:9" x14ac:dyDescent="0.25">
      <c r="A22" t="s">
        <v>4</v>
      </c>
    </row>
    <row r="23" spans="1:9" x14ac:dyDescent="0.25">
      <c r="A23" t="s">
        <v>3</v>
      </c>
    </row>
    <row r="24" spans="1:9" x14ac:dyDescent="0.25">
      <c r="A24" t="s">
        <v>2</v>
      </c>
    </row>
    <row r="25" spans="1:9" x14ac:dyDescent="0.25">
      <c r="A25" t="s">
        <v>1</v>
      </c>
    </row>
    <row r="26" spans="1:9" x14ac:dyDescent="0.25">
      <c r="A26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Заречная10</vt:lpstr>
      <vt:lpstr>Заречная 10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2018-04-02T07:29:46Z</dcterms:created>
  <dcterms:modified xsi:type="dcterms:W3CDTF">2018-04-03T09:14:49Z</dcterms:modified>
</cp:coreProperties>
</file>