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 activeTab="1"/>
  </bookViews>
  <sheets>
    <sheet name="Березовая11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2" l="1"/>
  <c r="H29" i="1" l="1"/>
  <c r="H30" i="1"/>
  <c r="H31" i="1"/>
  <c r="H32" i="1"/>
  <c r="H33" i="1"/>
  <c r="D34" i="1"/>
  <c r="E34" i="1"/>
  <c r="F34" i="1"/>
  <c r="G34" i="1"/>
  <c r="H34" i="1"/>
  <c r="G37" i="1"/>
  <c r="H37" i="1"/>
  <c r="J37" i="1"/>
  <c r="K37" i="1"/>
  <c r="F38" i="1"/>
  <c r="H38" i="1"/>
  <c r="H39" i="1"/>
  <c r="H40" i="1"/>
  <c r="H41" i="1"/>
  <c r="J41" i="1"/>
  <c r="H42" i="1"/>
  <c r="G43" i="1"/>
  <c r="H43" i="1"/>
  <c r="E44" i="1"/>
  <c r="F44" i="1"/>
  <c r="G44" i="1"/>
  <c r="H44" i="1"/>
  <c r="G45" i="1"/>
  <c r="H45" i="1"/>
  <c r="D46" i="1"/>
  <c r="E46" i="1"/>
  <c r="F46" i="1"/>
  <c r="G46" i="1"/>
  <c r="H46" i="1"/>
  <c r="H47" i="1"/>
  <c r="H54" i="1"/>
  <c r="E55" i="1"/>
  <c r="G55" i="1"/>
</calcChain>
</file>

<file path=xl/sharedStrings.xml><?xml version="1.0" encoding="utf-8"?>
<sst xmlns="http://schemas.openxmlformats.org/spreadsheetml/2006/main" count="66" uniqueCount="60">
  <si>
    <t>ИТОГО ЖКУ</t>
  </si>
  <si>
    <t>Надеемся на дальнейшее сотрудничество. Администрация ООО "УЮТ-СЕРВИС"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</si>
  <si>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</si>
  <si>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</si>
  <si>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</si>
  <si>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</si>
  <si>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Общая задолженность по дому  на 01.01.2019г.</t>
  </si>
  <si>
    <t>Итого</t>
  </si>
  <si>
    <t xml:space="preserve"> ООО"Энерго-Сервис"</t>
  </si>
  <si>
    <t>т/о узлов учета теп/энергии</t>
  </si>
  <si>
    <t>электричество подъездное</t>
  </si>
  <si>
    <t>услуги расчетно-кассовой службы</t>
  </si>
  <si>
    <t>ОАО "Леноблгаз"</t>
  </si>
  <si>
    <t>т/о внутридомового газ/ оборудования</t>
  </si>
  <si>
    <t>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</si>
  <si>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</si>
  <si>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</si>
  <si>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</si>
  <si>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</si>
  <si>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</si>
  <si>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Н/2008-31 от 01.05.2008г.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</si>
  <si>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</si>
  <si>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</si>
  <si>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</si>
  <si>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</si>
  <si>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</si>
  <si>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</si>
  <si>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</si>
  <si>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</si>
  <si>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</si>
  <si>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</si>
  <si>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</si>
  <si>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</si>
  <si>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</si>
  <si>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"Сертоловский топливно энергетический комплекс"</t>
  </si>
  <si>
    <t>Отопление</t>
  </si>
  <si>
    <t>Коммунальные услуги (с 01.01.2018г. по 31.10.2018г.)</t>
  </si>
  <si>
    <t>Наименование поставщика</t>
  </si>
  <si>
    <t>Задолженность населения на 01.11.2019г. (руб.)</t>
  </si>
  <si>
    <t>имущества жилого дома № 11  по ул. Березовая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</si>
  <si>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</si>
  <si>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</si>
  <si>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</si>
  <si>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расходный инвентарь - 160.50р</t>
  </si>
  <si>
    <t>смена кранов на стояке ЦО - 186.38р.</t>
  </si>
  <si>
    <t>замена КТПР в ТП - 2301.26р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</si>
  <si>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2.65</t>
    </r>
    <r>
      <rPr>
        <sz val="10"/>
        <rFont val="Arial Cyr"/>
        <charset val="204"/>
      </rPr>
      <t xml:space="preserve"> 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</si>
  <si>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</si>
  <si>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</si>
  <si>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</si>
  <si>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</si>
  <si>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</si>
  <si>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</si>
  <si>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</si>
  <si>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</si>
  <si>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</si>
  <si>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</si>
  <si>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11 по ул. Березовая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</si>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</sst>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wrapText="1"/>
    </xf>
    <xf numFmtId="4" fontId="8" fillId="0" borderId="0" xfId="0" applyNumberFormat="1" applyFont="1" applyFill="1"/>
    <xf numFmtId="0" fontId="9" fillId="0" borderId="0" xfId="0" applyFont="1" applyFill="1"/>
    <xf numFmtId="0" fontId="2" fillId="0" borderId="0" xfId="0" applyFont="1" applyFill="1"/>
    <xf numFmtId="0" fontId="7" fillId="0" borderId="4" xfId="0" applyFont="1" applyFill="1" applyBorder="1" applyAlignment="1">
      <alignment horizontal="center" vertical="top" wrapText="1"/>
    </xf>
    <xf numFmtId="4" fontId="7" fillId="0" borderId="4" xfId="0" applyNumberFormat="1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" fontId="10" fillId="0" borderId="6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center" vertical="top" wrapText="1"/>
    </xf>
    <xf numFmtId="4" fontId="10" fillId="0" borderId="4" xfId="0" applyNumberFormat="1" applyFont="1" applyFill="1" applyBorder="1" applyAlignment="1">
      <alignment vertical="top" wrapText="1"/>
    </xf>
    <xf numFmtId="0" fontId="12" fillId="0" borderId="4" xfId="0" applyFont="1" applyFill="1" applyBorder="1" applyAlignment="1">
      <alignment horizontal="center" vertical="top" wrapText="1"/>
    </xf>
    <xf numFmtId="4" fontId="5" fillId="0" borderId="4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6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7" fillId="0" borderId="0" xfId="0" applyFont="1" applyFill="1" applyAlignment="1">
      <alignment horizontal="center"/>
    </xf>
    <xf numFmtId="0" fontId="4" fillId="0" borderId="6" xfId="0" applyFont="1" applyFill="1" applyBorder="1"/>
    <xf numFmtId="0" fontId="4" fillId="0" borderId="9" xfId="0" applyFont="1" applyFill="1" applyBorder="1"/>
    <xf numFmtId="0" fontId="7" fillId="0" borderId="9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0" xfId="1"/>
    <xf numFmtId="0" fontId="1" fillId="0" borderId="0" xfId="1" applyFill="1"/>
    <xf numFmtId="0" fontId="18" fillId="0" borderId="0" xfId="1" applyFont="1"/>
    <xf numFmtId="2" fontId="17" fillId="0" borderId="1" xfId="1" applyNumberFormat="1" applyFont="1" applyFill="1" applyBorder="1" applyAlignment="1">
      <alignment horizontal="center" vertical="center"/>
    </xf>
    <xf numFmtId="2" fontId="17" fillId="2" borderId="1" xfId="1" applyNumberFormat="1" applyFont="1" applyFill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C25" workbookViewId="0">
      <selection activeCell="E31" sqref="E31:F33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.7109375" style="2" customWidth="1"/>
    <col min="4" max="4" width="14.1406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2.85546875" style="2" customWidth="1"/>
    <col min="9" max="9" width="22.85546875" style="2" customWidth="1"/>
    <col min="10" max="11" width="0" style="1" hidden="1" customWidth="1"/>
    <col min="12" max="16384" width="9.140625" style="1"/>
  </cols>
  <sheetData>
    <row r="1" spans="3:9" ht="12.75" hidden="1" customHeight="1" x14ac:dyDescent="0.2">
      <c r="C1" s="4"/>
      <c r="D1" s="4"/>
      <c r="E1" s="4"/>
      <c r="F1" s="4"/>
      <c r="G1" s="4"/>
      <c r="H1" s="4"/>
      <c r="I1" s="4"/>
    </row>
    <row r="2" spans="3:9" ht="13.5" hidden="1" customHeight="1" thickBot="1" x14ac:dyDescent="0.25">
      <c r="C2" s="4"/>
      <c r="D2" s="4"/>
      <c r="E2" s="4" t="s">
        <v>42</v>
      </c>
      <c r="F2" s="4"/>
      <c r="G2" s="4"/>
      <c r="H2" s="4"/>
      <c r="I2" s="4"/>
    </row>
    <row r="3" spans="3:9" ht="13.5" hidden="1" customHeight="1" thickBot="1" x14ac:dyDescent="0.25">
      <c r="C3" s="37"/>
      <c r="D3" s="36"/>
      <c r="E3" s="35"/>
      <c r="F3" s="35"/>
      <c r="G3" s="35"/>
      <c r="H3" s="35"/>
      <c r="I3" s="34"/>
    </row>
    <row r="4" spans="3:9" ht="12.75" hidden="1" customHeight="1" x14ac:dyDescent="0.2">
      <c r="C4" s="33"/>
      <c r="D4" s="33"/>
      <c r="E4" s="32"/>
      <c r="F4" s="32"/>
      <c r="G4" s="32"/>
      <c r="H4" s="32"/>
      <c r="I4" s="32"/>
    </row>
    <row r="5" spans="3:9" ht="12.75" customHeight="1" x14ac:dyDescent="0.2">
      <c r="C5" s="33"/>
      <c r="D5" s="33"/>
      <c r="E5" s="32"/>
      <c r="F5" s="32"/>
      <c r="G5" s="32"/>
      <c r="H5" s="32"/>
      <c r="I5" s="32"/>
    </row>
    <row r="6" spans="3:9" ht="12.75" customHeight="1" x14ac:dyDescent="0.2">
      <c r="C6" s="33"/>
      <c r="D6" s="33"/>
      <c r="E6" s="32"/>
      <c r="F6" s="32"/>
      <c r="G6" s="32"/>
      <c r="H6" s="32"/>
      <c r="I6" s="32"/>
    </row>
    <row r="7" spans="3:9" ht="12.75" customHeight="1" x14ac:dyDescent="0.2">
      <c r="C7" s="33"/>
      <c r="D7" s="33"/>
      <c r="E7" s="32"/>
      <c r="F7" s="32"/>
      <c r="G7" s="32"/>
      <c r="H7" s="32"/>
      <c r="I7" s="32"/>
    </row>
    <row r="8" spans="3:9" ht="12.75" customHeight="1" x14ac:dyDescent="0.2">
      <c r="C8" s="33"/>
      <c r="D8" s="33"/>
      <c r="E8" s="32"/>
      <c r="F8" s="32"/>
      <c r="G8" s="32"/>
      <c r="H8" s="32"/>
      <c r="I8" s="32"/>
    </row>
    <row r="9" spans="3:9" ht="12.75" customHeight="1" x14ac:dyDescent="0.2">
      <c r="C9" s="33"/>
      <c r="D9" s="33"/>
      <c r="E9" s="32"/>
      <c r="F9" s="32"/>
      <c r="G9" s="32"/>
      <c r="H9" s="32"/>
      <c r="I9" s="32"/>
    </row>
    <row r="10" spans="3:9" ht="12.75" customHeight="1" x14ac:dyDescent="0.2">
      <c r="C10" s="33"/>
      <c r="D10" s="33"/>
      <c r="E10" s="32"/>
      <c r="F10" s="32"/>
      <c r="G10" s="32"/>
      <c r="H10" s="32"/>
      <c r="I10" s="32"/>
    </row>
    <row r="11" spans="3:9" ht="12.75" customHeight="1" x14ac:dyDescent="0.2">
      <c r="C11" s="33"/>
      <c r="D11" s="33"/>
      <c r="E11" s="32"/>
      <c r="F11" s="32"/>
      <c r="G11" s="32"/>
      <c r="H11" s="32"/>
      <c r="I11" s="32"/>
    </row>
    <row r="12" spans="3:9" ht="12.75" customHeight="1" x14ac:dyDescent="0.2">
      <c r="C12" s="33"/>
      <c r="D12" s="33"/>
      <c r="E12" s="32"/>
      <c r="F12" s="32"/>
      <c r="G12" s="32"/>
      <c r="H12" s="32"/>
      <c r="I12" s="32"/>
    </row>
    <row r="13" spans="3:9" ht="12.75" customHeight="1" x14ac:dyDescent="0.2">
      <c r="C13" s="33"/>
      <c r="D13" s="33"/>
      <c r="E13" s="32"/>
      <c r="F13" s="32"/>
      <c r="G13" s="32"/>
      <c r="H13" s="32"/>
      <c r="I13" s="32"/>
    </row>
    <row r="14" spans="3:9" ht="12.75" customHeight="1" x14ac:dyDescent="0.2">
      <c r="C14" s="33"/>
      <c r="D14" s="33"/>
      <c r="E14" s="32"/>
      <c r="F14" s="32"/>
      <c r="G14" s="32"/>
      <c r="H14" s="32"/>
      <c r="I14" s="32"/>
    </row>
    <row r="15" spans="3:9" ht="12.75" customHeight="1" x14ac:dyDescent="0.2">
      <c r="C15" s="33"/>
      <c r="D15" s="33"/>
      <c r="E15" s="32"/>
      <c r="F15" s="32"/>
      <c r="G15" s="32"/>
      <c r="H15" s="32"/>
      <c r="I15" s="32"/>
    </row>
    <row r="16" spans="3:9" ht="12.75" customHeight="1" x14ac:dyDescent="0.2">
      <c r="C16" s="33"/>
      <c r="D16" s="33"/>
      <c r="E16" s="32"/>
      <c r="F16" s="32"/>
      <c r="G16" s="32"/>
      <c r="H16" s="32"/>
      <c r="I16" s="32"/>
    </row>
    <row r="17" spans="3:11" ht="12.75" customHeight="1" x14ac:dyDescent="0.2">
      <c r="C17" s="33"/>
      <c r="D17" s="33"/>
      <c r="E17" s="32"/>
      <c r="F17" s="32"/>
      <c r="G17" s="32"/>
      <c r="H17" s="32"/>
      <c r="I17" s="32"/>
    </row>
    <row r="18" spans="3:11" ht="12.75" customHeight="1" x14ac:dyDescent="0.2">
      <c r="C18" s="33"/>
      <c r="D18" s="33"/>
      <c r="E18" s="32"/>
      <c r="F18" s="32"/>
      <c r="G18" s="32"/>
      <c r="H18" s="32"/>
      <c r="I18" s="32"/>
    </row>
    <row r="19" spans="3:11" ht="12.75" customHeight="1" x14ac:dyDescent="0.2">
      <c r="C19" s="33"/>
      <c r="D19" s="33"/>
      <c r="E19" s="32"/>
      <c r="F19" s="32"/>
      <c r="G19" s="32"/>
      <c r="H19" s="32"/>
      <c r="I19" s="32"/>
    </row>
    <row r="20" spans="3:11" ht="12.75" customHeight="1" x14ac:dyDescent="0.2">
      <c r="C20" s="33"/>
      <c r="D20" s="33"/>
      <c r="E20" s="32"/>
      <c r="F20" s="32"/>
      <c r="G20" s="32"/>
      <c r="H20" s="32"/>
      <c r="I20" s="32"/>
    </row>
    <row r="21" spans="3:11" ht="12.75" customHeight="1" x14ac:dyDescent="0.2">
      <c r="C21" s="33"/>
      <c r="D21" s="33"/>
      <c r="E21" s="32"/>
      <c r="F21" s="32"/>
      <c r="G21" s="32"/>
      <c r="H21" s="32"/>
      <c r="I21" s="32"/>
    </row>
    <row r="22" spans="3:11" ht="12.75" customHeight="1" x14ac:dyDescent="0.2">
      <c r="C22" s="33"/>
      <c r="D22" s="33"/>
      <c r="E22" s="32"/>
      <c r="F22" s="32"/>
      <c r="G22" s="32"/>
      <c r="H22" s="32"/>
      <c r="I22" s="32"/>
    </row>
    <row r="23" spans="3:11" ht="14.25" x14ac:dyDescent="0.2">
      <c r="C23" s="42" t="s">
        <v>41</v>
      </c>
      <c r="D23" s="42"/>
      <c r="E23" s="42"/>
      <c r="F23" s="42"/>
      <c r="G23" s="42"/>
      <c r="H23" s="42"/>
      <c r="I23" s="42"/>
    </row>
    <row r="24" spans="3:11" x14ac:dyDescent="0.2">
      <c r="C24" s="43" t="s">
        <v>40</v>
      </c>
      <c r="D24" s="43"/>
      <c r="E24" s="43"/>
      <c r="F24" s="43"/>
      <c r="G24" s="43"/>
      <c r="H24" s="43"/>
      <c r="I24" s="43"/>
    </row>
    <row r="25" spans="3:11" x14ac:dyDescent="0.2">
      <c r="C25" s="43" t="s">
        <v>39</v>
      </c>
      <c r="D25" s="43"/>
      <c r="E25" s="43"/>
      <c r="F25" s="43"/>
      <c r="G25" s="43"/>
      <c r="H25" s="43"/>
      <c r="I25" s="43"/>
    </row>
    <row r="26" spans="3:11" ht="6" customHeight="1" thickBot="1" x14ac:dyDescent="0.25">
      <c r="C26" s="48"/>
      <c r="D26" s="48"/>
      <c r="E26" s="48"/>
      <c r="F26" s="48"/>
      <c r="G26" s="48"/>
      <c r="H26" s="48"/>
      <c r="I26" s="48"/>
    </row>
    <row r="27" spans="3:11" ht="50.25" customHeight="1" thickBot="1" x14ac:dyDescent="0.25">
      <c r="C27" s="27" t="s">
        <v>28</v>
      </c>
      <c r="D27" s="30" t="s">
        <v>27</v>
      </c>
      <c r="E27" s="29" t="s">
        <v>26</v>
      </c>
      <c r="F27" s="29" t="s">
        <v>25</v>
      </c>
      <c r="G27" s="29" t="s">
        <v>24</v>
      </c>
      <c r="H27" s="29" t="s">
        <v>38</v>
      </c>
      <c r="I27" s="30" t="s">
        <v>37</v>
      </c>
    </row>
    <row r="28" spans="3:11" ht="13.5" customHeight="1" thickBot="1" x14ac:dyDescent="0.25">
      <c r="C28" s="45" t="s">
        <v>36</v>
      </c>
      <c r="D28" s="46"/>
      <c r="E28" s="46"/>
      <c r="F28" s="46"/>
      <c r="G28" s="46"/>
      <c r="H28" s="46"/>
      <c r="I28" s="47"/>
    </row>
    <row r="29" spans="3:11" ht="13.5" customHeight="1" thickBot="1" x14ac:dyDescent="0.25">
      <c r="C29" s="14" t="s">
        <v>35</v>
      </c>
      <c r="D29" s="18">
        <v>10262.430000000008</v>
      </c>
      <c r="E29" s="22">
        <v>112971.46</v>
      </c>
      <c r="F29" s="22">
        <v>104930.58</v>
      </c>
      <c r="G29" s="22">
        <v>120033.32</v>
      </c>
      <c r="H29" s="22">
        <f>+D29+E29-F29</f>
        <v>18303.310000000012</v>
      </c>
      <c r="I29" s="40" t="s">
        <v>34</v>
      </c>
      <c r="K29" s="1">
        <v>16349.39</v>
      </c>
    </row>
    <row r="30" spans="3:11" ht="13.5" hidden="1" customHeight="1" thickBot="1" x14ac:dyDescent="0.25">
      <c r="C30" s="14" t="s">
        <v>33</v>
      </c>
      <c r="D30" s="18">
        <v>0</v>
      </c>
      <c r="E30" s="17"/>
      <c r="F30" s="17"/>
      <c r="G30" s="22"/>
      <c r="H30" s="22">
        <f>+D30+E30-F30</f>
        <v>0</v>
      </c>
      <c r="I30" s="49"/>
    </row>
    <row r="31" spans="3:11" ht="13.5" customHeight="1" thickBot="1" x14ac:dyDescent="0.25">
      <c r="C31" s="14" t="s">
        <v>32</v>
      </c>
      <c r="D31" s="18">
        <v>3058.6100000000006</v>
      </c>
      <c r="E31" s="17"/>
      <c r="F31" s="17"/>
      <c r="G31" s="22"/>
      <c r="H31" s="22">
        <f>+D31+E31-F31</f>
        <v>3058.6100000000006</v>
      </c>
      <c r="I31" s="49"/>
      <c r="K31" s="1">
        <v>8419.94</v>
      </c>
    </row>
    <row r="32" spans="3:11" ht="13.5" customHeight="1" thickBot="1" x14ac:dyDescent="0.25">
      <c r="C32" s="14" t="s">
        <v>31</v>
      </c>
      <c r="D32" s="18">
        <v>2432.699999999998</v>
      </c>
      <c r="E32" s="17"/>
      <c r="F32" s="17"/>
      <c r="G32" s="22"/>
      <c r="H32" s="22">
        <f>+D32+E32-F32</f>
        <v>2432.699999999998</v>
      </c>
      <c r="I32" s="49"/>
    </row>
    <row r="33" spans="3:11" ht="13.5" customHeight="1" thickBot="1" x14ac:dyDescent="0.25">
      <c r="C33" s="14" t="s">
        <v>30</v>
      </c>
      <c r="D33" s="18">
        <v>-3.4638958368304884E-14</v>
      </c>
      <c r="E33" s="17"/>
      <c r="F33" s="17"/>
      <c r="G33" s="22"/>
      <c r="H33" s="22">
        <f>+D33+E33-F33</f>
        <v>-3.4638958368304884E-14</v>
      </c>
      <c r="I33" s="50"/>
    </row>
    <row r="34" spans="3:11" ht="13.5" customHeight="1" thickBot="1" x14ac:dyDescent="0.25">
      <c r="C34" s="14" t="s">
        <v>7</v>
      </c>
      <c r="D34" s="13">
        <f>SUM(D29:D33)</f>
        <v>15753.740000000005</v>
      </c>
      <c r="E34" s="13">
        <f>SUM(E29:E33)</f>
        <v>112971.46</v>
      </c>
      <c r="F34" s="13">
        <f>SUM(F29:F33)</f>
        <v>104930.58</v>
      </c>
      <c r="G34" s="13">
        <f>SUM(G29:G33)</f>
        <v>120033.32</v>
      </c>
      <c r="H34" s="13">
        <f>SUM(H29:H33)</f>
        <v>23794.62000000001</v>
      </c>
      <c r="I34" s="31"/>
    </row>
    <row r="35" spans="3:11" ht="13.5" customHeight="1" thickBot="1" x14ac:dyDescent="0.25">
      <c r="C35" s="44" t="s">
        <v>29</v>
      </c>
      <c r="D35" s="44"/>
      <c r="E35" s="44"/>
      <c r="F35" s="44"/>
      <c r="G35" s="44"/>
      <c r="H35" s="44"/>
      <c r="I35" s="44"/>
    </row>
    <row r="36" spans="3:11" ht="49.5" customHeight="1" thickBot="1" x14ac:dyDescent="0.25">
      <c r="C36" s="27" t="s">
        <v>28</v>
      </c>
      <c r="D36" s="30" t="s">
        <v>27</v>
      </c>
      <c r="E36" s="29" t="s">
        <v>26</v>
      </c>
      <c r="F36" s="29" t="s">
        <v>25</v>
      </c>
      <c r="G36" s="29" t="s">
        <v>24</v>
      </c>
      <c r="H36" s="29" t="s">
        <v>23</v>
      </c>
      <c r="I36" s="28" t="s">
        <v>22</v>
      </c>
    </row>
    <row r="37" spans="3:11" ht="18.75" customHeight="1" thickBot="1" x14ac:dyDescent="0.25">
      <c r="C37" s="27" t="s">
        <v>21</v>
      </c>
      <c r="D37" s="26">
        <v>6405.4700000000012</v>
      </c>
      <c r="E37" s="16">
        <v>95402.16</v>
      </c>
      <c r="F37" s="16">
        <v>95124.27</v>
      </c>
      <c r="G37" s="16">
        <f>+E37</f>
        <v>95402.16</v>
      </c>
      <c r="H37" s="16">
        <f t="shared" ref="H37:H45" si="0">+D37+E37-F37</f>
        <v>6683.3600000000006</v>
      </c>
      <c r="I37" s="40" t="s">
        <v>20</v>
      </c>
      <c r="J37" s="25">
        <f>1.89+5.47+11688.09-350.03-D37</f>
        <v>4939.9499999999989</v>
      </c>
      <c r="K37" s="25">
        <f>67.04+231.8+13090.31-H37</f>
        <v>6705.7899999999991</v>
      </c>
    </row>
    <row r="38" spans="3:11" ht="22.5" customHeight="1" thickBot="1" x14ac:dyDescent="0.25">
      <c r="C38" s="14" t="s">
        <v>19</v>
      </c>
      <c r="D38" s="18">
        <v>1494.3999999999905</v>
      </c>
      <c r="E38" s="22">
        <v>22964.880000000001</v>
      </c>
      <c r="F38" s="22">
        <f>22926.18-75.79</f>
        <v>22850.39</v>
      </c>
      <c r="G38" s="16">
        <v>2648.14</v>
      </c>
      <c r="H38" s="16">
        <f t="shared" si="0"/>
        <v>1608.8899999999921</v>
      </c>
      <c r="I38" s="41"/>
    </row>
    <row r="39" spans="3:11" ht="13.5" customHeight="1" thickBot="1" x14ac:dyDescent="0.25">
      <c r="C39" s="21" t="s">
        <v>18</v>
      </c>
      <c r="D39" s="24">
        <v>0</v>
      </c>
      <c r="E39" s="22"/>
      <c r="F39" s="22"/>
      <c r="G39" s="16"/>
      <c r="H39" s="16">
        <f t="shared" si="0"/>
        <v>0</v>
      </c>
      <c r="I39" s="23"/>
    </row>
    <row r="40" spans="3:11" ht="12.75" hidden="1" customHeight="1" thickBot="1" x14ac:dyDescent="0.25">
      <c r="C40" s="14" t="s">
        <v>17</v>
      </c>
      <c r="D40" s="18">
        <v>0</v>
      </c>
      <c r="E40" s="22"/>
      <c r="F40" s="22"/>
      <c r="G40" s="16"/>
      <c r="H40" s="16">
        <f t="shared" si="0"/>
        <v>0</v>
      </c>
      <c r="I40" s="23" t="s">
        <v>16</v>
      </c>
    </row>
    <row r="41" spans="3:11" ht="27.75" customHeight="1" thickBot="1" x14ac:dyDescent="0.25">
      <c r="C41" s="14" t="s">
        <v>15</v>
      </c>
      <c r="D41" s="18">
        <v>1666.0999999999949</v>
      </c>
      <c r="E41" s="22">
        <v>24990</v>
      </c>
      <c r="F41" s="22">
        <v>24906.23</v>
      </c>
      <c r="G41" s="16">
        <v>55765.86</v>
      </c>
      <c r="H41" s="16">
        <f t="shared" si="0"/>
        <v>1749.8699999999953</v>
      </c>
      <c r="I41" s="15" t="s">
        <v>14</v>
      </c>
      <c r="J41" s="1">
        <f>2664.54-44.31+400.28</f>
        <v>3020.51</v>
      </c>
      <c r="K41" s="1">
        <v>3455.46</v>
      </c>
    </row>
    <row r="42" spans="3:11" ht="13.5" hidden="1" customHeight="1" thickBot="1" x14ac:dyDescent="0.25">
      <c r="C42" s="14" t="s">
        <v>13</v>
      </c>
      <c r="D42" s="18">
        <v>0</v>
      </c>
      <c r="E42" s="20"/>
      <c r="F42" s="20"/>
      <c r="G42" s="16"/>
      <c r="H42" s="16">
        <f t="shared" si="0"/>
        <v>0</v>
      </c>
      <c r="I42" s="19" t="s">
        <v>12</v>
      </c>
    </row>
    <row r="43" spans="3:11" ht="13.5" customHeight="1" thickBot="1" x14ac:dyDescent="0.25">
      <c r="C43" s="21" t="s">
        <v>11</v>
      </c>
      <c r="D43" s="18">
        <v>707.29999999999745</v>
      </c>
      <c r="E43" s="20">
        <v>8620.0300000000007</v>
      </c>
      <c r="F43" s="20">
        <v>9030.06</v>
      </c>
      <c r="G43" s="16">
        <f>+E43</f>
        <v>8620.0300000000007</v>
      </c>
      <c r="H43" s="16">
        <f t="shared" si="0"/>
        <v>297.26999999999862</v>
      </c>
      <c r="I43" s="19"/>
    </row>
    <row r="44" spans="3:11" ht="13.5" customHeight="1" thickBot="1" x14ac:dyDescent="0.25">
      <c r="C44" s="21" t="s">
        <v>10</v>
      </c>
      <c r="D44" s="18">
        <v>83.829999999999927</v>
      </c>
      <c r="E44" s="20">
        <f>1981.11+651.74</f>
        <v>2632.85</v>
      </c>
      <c r="F44" s="20">
        <f>1877.7+610.41</f>
        <v>2488.11</v>
      </c>
      <c r="G44" s="16">
        <f>+E44</f>
        <v>2632.85</v>
      </c>
      <c r="H44" s="16">
        <f t="shared" si="0"/>
        <v>228.56999999999971</v>
      </c>
      <c r="I44" s="19"/>
    </row>
    <row r="45" spans="3:11" ht="13.5" customHeight="1" thickBot="1" x14ac:dyDescent="0.25">
      <c r="C45" s="14" t="s">
        <v>9</v>
      </c>
      <c r="D45" s="18">
        <v>308.49999999999818</v>
      </c>
      <c r="E45" s="17">
        <v>5124.4799999999996</v>
      </c>
      <c r="F45" s="17">
        <v>5073.8999999999996</v>
      </c>
      <c r="G45" s="16">
        <f>+E45</f>
        <v>5124.4799999999996</v>
      </c>
      <c r="H45" s="16">
        <f t="shared" si="0"/>
        <v>359.07999999999811</v>
      </c>
      <c r="I45" s="15" t="s">
        <v>8</v>
      </c>
    </row>
    <row r="46" spans="3:11" s="11" customFormat="1" ht="13.5" customHeight="1" thickBot="1" x14ac:dyDescent="0.25">
      <c r="C46" s="14" t="s">
        <v>7</v>
      </c>
      <c r="D46" s="13">
        <f>SUM(D37:D45)</f>
        <v>10665.599999999982</v>
      </c>
      <c r="E46" s="13">
        <f>SUM(E37:E45)</f>
        <v>159734.40000000002</v>
      </c>
      <c r="F46" s="13">
        <f>SUM(F37:F45)</f>
        <v>159472.95999999999</v>
      </c>
      <c r="G46" s="13">
        <f>SUM(G37:G45)</f>
        <v>170193.52000000002</v>
      </c>
      <c r="H46" s="13">
        <f>SUM(H37:H45)</f>
        <v>10927.039999999985</v>
      </c>
      <c r="I46" s="12"/>
    </row>
    <row r="47" spans="3:11" ht="21" customHeight="1" thickBot="1" x14ac:dyDescent="0.35">
      <c r="C47" s="10" t="s">
        <v>6</v>
      </c>
      <c r="D47" s="10"/>
      <c r="E47" s="10"/>
      <c r="F47" s="10"/>
      <c r="G47" s="10"/>
      <c r="H47" s="9">
        <f>+H34+H46</f>
        <v>34721.659999999996</v>
      </c>
    </row>
    <row r="48" spans="3:11" ht="13.5" customHeight="1" thickBot="1" x14ac:dyDescent="0.25">
      <c r="C48" s="38" t="s">
        <v>5</v>
      </c>
      <c r="D48" s="38"/>
      <c r="E48" s="38"/>
      <c r="F48" s="38"/>
      <c r="G48" s="38"/>
      <c r="H48" s="38"/>
      <c r="I48" s="38"/>
    </row>
    <row r="49" spans="3:9" ht="26.25" customHeight="1" thickBot="1" x14ac:dyDescent="0.25">
      <c r="C49" s="8" t="s">
        <v>4</v>
      </c>
      <c r="D49" s="39" t="s">
        <v>3</v>
      </c>
      <c r="E49" s="39"/>
      <c r="F49" s="39"/>
      <c r="G49" s="39"/>
      <c r="H49" s="39"/>
      <c r="I49" s="7" t="s">
        <v>2</v>
      </c>
    </row>
    <row r="50" spans="3:9" ht="15" x14ac:dyDescent="0.25">
      <c r="C50" s="6" t="s">
        <v>1</v>
      </c>
      <c r="D50" s="6"/>
    </row>
    <row r="51" spans="3:9" hidden="1" x14ac:dyDescent="0.2">
      <c r="C51" s="5"/>
    </row>
    <row r="52" spans="3:9" x14ac:dyDescent="0.2">
      <c r="D52" s="3"/>
      <c r="E52" s="3"/>
      <c r="F52" s="3"/>
    </row>
    <row r="53" spans="3:9" x14ac:dyDescent="0.2">
      <c r="D53" s="3"/>
      <c r="E53" s="3"/>
      <c r="F53" s="3"/>
      <c r="G53" s="3"/>
      <c r="H53" s="3"/>
    </row>
    <row r="54" spans="3:9" hidden="1" x14ac:dyDescent="0.2">
      <c r="C54" s="4"/>
      <c r="D54" s="3"/>
      <c r="E54" s="4"/>
      <c r="F54" s="4"/>
      <c r="G54" s="4"/>
      <c r="H54" s="2">
        <f>1749.87+359.08+1608.89+6683.36+297.27+174.4+54.17</f>
        <v>10927.04</v>
      </c>
      <c r="I54" s="4"/>
    </row>
    <row r="55" spans="3:9" x14ac:dyDescent="0.2">
      <c r="C55" s="2" t="s">
        <v>0</v>
      </c>
      <c r="E55" s="3">
        <f>+E46+E34+5580</f>
        <v>278285.86000000004</v>
      </c>
      <c r="F55" s="3"/>
      <c r="G55" s="3">
        <f>+G46+G34</f>
        <v>290226.84000000003</v>
      </c>
      <c r="H55" s="4"/>
    </row>
    <row r="57" spans="3:9" x14ac:dyDescent="0.2">
      <c r="D57" s="3"/>
      <c r="E57" s="3"/>
      <c r="F57" s="3"/>
      <c r="G57" s="3"/>
      <c r="H57" s="3"/>
    </row>
  </sheetData>
  <mergeCells count="10">
    <mergeCell ref="C48:I48"/>
    <mergeCell ref="D49:H49"/>
    <mergeCell ref="I37:I38"/>
    <mergeCell ref="C23:I23"/>
    <mergeCell ref="C24:I24"/>
    <mergeCell ref="C35:I35"/>
    <mergeCell ref="C28:I28"/>
    <mergeCell ref="C26:I26"/>
    <mergeCell ref="C25:I25"/>
    <mergeCell ref="I29:I33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I24"/>
  <sheetViews>
    <sheetView tabSelected="1" zoomScaleNormal="100" zoomScaleSheetLayoutView="120" workbookViewId="0">
      <selection activeCell="F25" sqref="F25"/>
    </sheetView>
  </sheetViews>
  <sheetFormatPr defaultRowHeight="15" x14ac:dyDescent="0.25"/>
  <cols>
    <col min="1" max="1" width="4.5703125" style="51" customWidth="1"/>
    <col min="2" max="2" width="12.42578125" style="51" customWidth="1"/>
    <col min="3" max="3" width="13.28515625" style="51" hidden="1" customWidth="1"/>
    <col min="4" max="4" width="12.140625" style="51" customWidth="1"/>
    <col min="5" max="5" width="13.5703125" style="51" customWidth="1"/>
    <col min="6" max="6" width="13.28515625" style="51" customWidth="1"/>
    <col min="7" max="7" width="14.28515625" style="51" customWidth="1"/>
    <col min="8" max="8" width="15.140625" style="51" customWidth="1"/>
    <col min="9" max="9" width="13.7109375" style="51" customWidth="1"/>
    <col min="10" max="16384" width="9.140625" style="51"/>
  </cols>
  <sheetData>
    <row r="14" spans="1:9" x14ac:dyDescent="0.25">
      <c r="A14" s="59" t="s">
        <v>59</v>
      </c>
      <c r="B14" s="59"/>
      <c r="C14" s="59"/>
      <c r="D14" s="59"/>
      <c r="E14" s="59"/>
      <c r="F14" s="59"/>
      <c r="G14" s="59"/>
      <c r="H14" s="59"/>
      <c r="I14" s="59"/>
    </row>
    <row r="15" spans="1:9" x14ac:dyDescent="0.25">
      <c r="A15" s="59" t="s">
        <v>58</v>
      </c>
      <c r="B15" s="59"/>
      <c r="C15" s="59"/>
      <c r="D15" s="59"/>
      <c r="E15" s="59"/>
      <c r="F15" s="59"/>
      <c r="G15" s="59"/>
      <c r="H15" s="59"/>
      <c r="I15" s="59"/>
    </row>
    <row r="16" spans="1:9" x14ac:dyDescent="0.25">
      <c r="A16" s="59" t="s">
        <v>57</v>
      </c>
      <c r="B16" s="59"/>
      <c r="C16" s="59"/>
      <c r="D16" s="59"/>
      <c r="E16" s="59"/>
      <c r="F16" s="59"/>
      <c r="G16" s="59"/>
      <c r="H16" s="59"/>
      <c r="I16" s="59"/>
    </row>
    <row r="17" spans="1:9" ht="60" x14ac:dyDescent="0.25">
      <c r="A17" s="57" t="s">
        <v>56</v>
      </c>
      <c r="B17" s="57" t="s">
        <v>55</v>
      </c>
      <c r="C17" s="57" t="s">
        <v>54</v>
      </c>
      <c r="D17" s="57" t="s">
        <v>53</v>
      </c>
      <c r="E17" s="57" t="s">
        <v>52</v>
      </c>
      <c r="F17" s="58" t="s">
        <v>51</v>
      </c>
      <c r="G17" s="58" t="s">
        <v>50</v>
      </c>
      <c r="H17" s="57" t="s">
        <v>49</v>
      </c>
      <c r="I17" s="57" t="s">
        <v>48</v>
      </c>
    </row>
    <row r="18" spans="1:9" x14ac:dyDescent="0.25">
      <c r="A18" s="56" t="s">
        <v>47</v>
      </c>
      <c r="B18" s="55">
        <v>3.7652800000000002</v>
      </c>
      <c r="C18" s="54"/>
      <c r="D18" s="54">
        <v>22.964880000000001</v>
      </c>
      <c r="E18" s="54">
        <v>22.926179999999999</v>
      </c>
      <c r="F18" s="54">
        <v>5.58</v>
      </c>
      <c r="G18" s="54">
        <v>2.6481400000000002</v>
      </c>
      <c r="H18" s="54">
        <v>1.6088899999999999</v>
      </c>
      <c r="I18" s="54">
        <f>B18+D18+F18-G18</f>
        <v>29.662020000000002</v>
      </c>
    </row>
    <row r="20" spans="1:9" x14ac:dyDescent="0.25">
      <c r="A20" s="51" t="s">
        <v>46</v>
      </c>
    </row>
    <row r="21" spans="1:9" x14ac:dyDescent="0.25">
      <c r="A21" s="51" t="s">
        <v>45</v>
      </c>
    </row>
    <row r="22" spans="1:9" x14ac:dyDescent="0.25">
      <c r="A22" s="51" t="s">
        <v>44</v>
      </c>
    </row>
    <row r="23" spans="1:9" x14ac:dyDescent="0.25">
      <c r="A23" s="53" t="s">
        <v>43</v>
      </c>
    </row>
    <row r="24" spans="1:9" s="52" customFormat="1" x14ac:dyDescent="0.25">
      <c r="A24" s="51"/>
    </row>
  </sheetData>
  <mergeCells count="3">
    <mergeCell ref="A14:I14"/>
    <mergeCell ref="A15:I15"/>
    <mergeCell ref="A16:I1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Березовая11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2019-03-19T08:29:11Z</dcterms:created>
  <dcterms:modified xsi:type="dcterms:W3CDTF">2019-03-20T07:55:15Z</dcterms:modified>
</cp:coreProperties>
</file>