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Березовая1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30" i="1" l="1"/>
  <c r="K30" i="1"/>
  <c r="H31" i="1"/>
  <c r="H32" i="1"/>
  <c r="K32" i="1"/>
  <c r="H33" i="1"/>
  <c r="K33" i="1"/>
  <c r="H34" i="1"/>
  <c r="D35" i="1"/>
  <c r="E35" i="1"/>
  <c r="F35" i="1"/>
  <c r="G35" i="1"/>
  <c r="H35" i="1"/>
  <c r="G38" i="1"/>
  <c r="H38" i="1"/>
  <c r="J38" i="1"/>
  <c r="K38" i="1"/>
  <c r="H39" i="1"/>
  <c r="H40" i="1"/>
  <c r="H41" i="1"/>
  <c r="H42" i="1"/>
  <c r="J42" i="1"/>
  <c r="K42" i="1"/>
  <c r="H43" i="1"/>
  <c r="G44" i="1"/>
  <c r="H44" i="1"/>
  <c r="E45" i="1"/>
  <c r="F45" i="1"/>
  <c r="G45" i="1"/>
  <c r="H45" i="1"/>
  <c r="G46" i="1"/>
  <c r="H46" i="1"/>
  <c r="D47" i="1"/>
  <c r="E47" i="1"/>
  <c r="F47" i="1"/>
  <c r="G47" i="1"/>
  <c r="H47" i="1"/>
  <c r="H48" i="1"/>
  <c r="H55" i="1"/>
  <c r="E56" i="1"/>
  <c r="G56" i="1"/>
</calcChain>
</file>

<file path=xl/sharedStrings.xml><?xml version="1.0" encoding="utf-8"?>
<sst xmlns="http://schemas.openxmlformats.org/spreadsheetml/2006/main" count="67" uniqueCount="61">
  <si>
    <t>ИТОГО ЖКУ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</si>
  <si>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</si>
  <si>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</si>
  <si>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</si>
  <si>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</si>
  <si>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</si>
  <si>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</si>
  <si>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</si>
  <si>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</si>
  <si>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</si>
  <si>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</si>
  <si>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</si>
  <si>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</si>
  <si>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</si>
  <si>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</si>
  <si>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</si>
  <si>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</si>
  <si>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</si>
  <si>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</si>
  <si>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</si>
  <si>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Н/2008-61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</si>
  <si>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</si>
  <si>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</si>
  <si>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</si>
  <si>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</si>
  <si>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</si>
  <si>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</si>
  <si>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</si>
  <si>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</si>
  <si>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</si>
  <si>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</si>
  <si>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</si>
  <si>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</si>
  <si>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</si>
  <si>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</si>
  <si>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</si>
  <si>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 (с 01.01.2018г. по 31.10.2018г.)</t>
  </si>
  <si>
    <t>Наименование поставщика</t>
  </si>
  <si>
    <t>Задолженность населения на 01.11.2019г. (руб.)</t>
  </si>
  <si>
    <t>имущества жилого дома № 12  по ул. Березовая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</si>
  <si>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</si>
  <si>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</si>
  <si>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</si>
  <si>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- 370.00р</t>
  </si>
  <si>
    <t>смена светильников в подъезде - 156.00 р.</t>
  </si>
  <si>
    <t>смена прокладок и замена КТПР в ТП 1 - 2301.26 р.</t>
  </si>
  <si>
    <t>ремонт отдельных мест покрытия - 3277.51 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</si>
  <si>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6,10</t>
    </r>
    <r>
      <rPr>
        <sz val="10"/>
        <rFont val="Arial Cyr"/>
        <charset val="204"/>
      </rPr>
      <t xml:space="preserve"> тыс.рублей, в том числе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</si>
  <si>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</si>
  <si>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</si>
  <si>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</si>
  <si>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</si>
  <si>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</si>
  <si>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</si>
  <si>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</si>
  <si>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</si>
  <si>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</si>
  <si>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</si>
  <si>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12 по ул. Березовая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</si>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</sst>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4" fontId="7" fillId="0" borderId="0" xfId="0" applyNumberFormat="1" applyFont="1" applyFill="1"/>
    <xf numFmtId="0" fontId="8" fillId="0" borderId="0" xfId="0" applyFont="1" applyFill="1"/>
    <xf numFmtId="0" fontId="2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6" fillId="0" borderId="0" xfId="0" applyFont="1" applyFill="1"/>
    <xf numFmtId="0" fontId="6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1" fillId="0" borderId="0" xfId="1"/>
    <xf numFmtId="0" fontId="1" fillId="0" borderId="0" xfId="1" applyFill="1" applyBorder="1"/>
    <xf numFmtId="0" fontId="1" fillId="0" borderId="0" xfId="1" applyFill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C24" workbookViewId="0">
      <selection activeCell="E32" sqref="E32:F3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85546875" style="2" customWidth="1"/>
    <col min="4" max="4" width="13.140625" style="2" customWidth="1"/>
    <col min="5" max="5" width="11.42578125" style="2" customWidth="1"/>
    <col min="6" max="6" width="12" style="2" customWidth="1"/>
    <col min="7" max="7" width="11.85546875" style="2" customWidth="1"/>
    <col min="8" max="8" width="13" style="2" customWidth="1"/>
    <col min="9" max="9" width="24.855468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42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2.75" customHeight="1" x14ac:dyDescent="0.2">
      <c r="C23" s="32"/>
      <c r="D23" s="32"/>
      <c r="E23" s="31"/>
      <c r="F23" s="31"/>
      <c r="G23" s="31"/>
      <c r="H23" s="31"/>
      <c r="I23" s="31"/>
    </row>
    <row r="24" spans="3:11" ht="14.25" x14ac:dyDescent="0.2">
      <c r="C24" s="44" t="s">
        <v>41</v>
      </c>
      <c r="D24" s="44"/>
      <c r="E24" s="44"/>
      <c r="F24" s="44"/>
      <c r="G24" s="44"/>
      <c r="H24" s="44"/>
      <c r="I24" s="44"/>
    </row>
    <row r="25" spans="3:11" x14ac:dyDescent="0.2">
      <c r="C25" s="45" t="s">
        <v>40</v>
      </c>
      <c r="D25" s="45"/>
      <c r="E25" s="45"/>
      <c r="F25" s="45"/>
      <c r="G25" s="45"/>
      <c r="H25" s="45"/>
      <c r="I25" s="45"/>
    </row>
    <row r="26" spans="3:11" x14ac:dyDescent="0.2">
      <c r="C26" s="45" t="s">
        <v>39</v>
      </c>
      <c r="D26" s="45"/>
      <c r="E26" s="45"/>
      <c r="F26" s="45"/>
      <c r="G26" s="45"/>
      <c r="H26" s="45"/>
      <c r="I26" s="45"/>
    </row>
    <row r="27" spans="3:11" ht="6" customHeight="1" thickBot="1" x14ac:dyDescent="0.25">
      <c r="C27" s="50"/>
      <c r="D27" s="50"/>
      <c r="E27" s="50"/>
      <c r="F27" s="50"/>
      <c r="G27" s="50"/>
      <c r="H27" s="50"/>
      <c r="I27" s="50"/>
    </row>
    <row r="28" spans="3:11" ht="50.25" customHeight="1" thickBot="1" x14ac:dyDescent="0.25">
      <c r="C28" s="26" t="s">
        <v>28</v>
      </c>
      <c r="D28" s="29" t="s">
        <v>27</v>
      </c>
      <c r="E28" s="28" t="s">
        <v>26</v>
      </c>
      <c r="F28" s="28" t="s">
        <v>25</v>
      </c>
      <c r="G28" s="28" t="s">
        <v>24</v>
      </c>
      <c r="H28" s="28" t="s">
        <v>38</v>
      </c>
      <c r="I28" s="29" t="s">
        <v>37</v>
      </c>
    </row>
    <row r="29" spans="3:11" ht="13.5" customHeight="1" thickBot="1" x14ac:dyDescent="0.25">
      <c r="C29" s="47" t="s">
        <v>36</v>
      </c>
      <c r="D29" s="48"/>
      <c r="E29" s="48"/>
      <c r="F29" s="48"/>
      <c r="G29" s="48"/>
      <c r="H29" s="48"/>
      <c r="I29" s="49"/>
    </row>
    <row r="30" spans="3:11" ht="13.5" customHeight="1" thickBot="1" x14ac:dyDescent="0.25">
      <c r="C30" s="13" t="s">
        <v>35</v>
      </c>
      <c r="D30" s="17">
        <v>96948.34</v>
      </c>
      <c r="E30" s="21">
        <v>120295.43</v>
      </c>
      <c r="F30" s="21">
        <v>91879.7</v>
      </c>
      <c r="G30" s="21">
        <v>125420.46</v>
      </c>
      <c r="H30" s="21">
        <f>+D30+E30-F30</f>
        <v>125364.06999999999</v>
      </c>
      <c r="I30" s="40" t="s">
        <v>34</v>
      </c>
      <c r="K30" s="1">
        <f>23650.18+73762.08</f>
        <v>97412.260000000009</v>
      </c>
    </row>
    <row r="31" spans="3:11" ht="13.5" hidden="1" customHeight="1" thickBot="1" x14ac:dyDescent="0.25">
      <c r="C31" s="13" t="s">
        <v>33</v>
      </c>
      <c r="D31" s="17">
        <v>0</v>
      </c>
      <c r="E31" s="16"/>
      <c r="F31" s="16"/>
      <c r="G31" s="21"/>
      <c r="H31" s="21">
        <f>+D31+E31-F31</f>
        <v>0</v>
      </c>
      <c r="I31" s="42"/>
    </row>
    <row r="32" spans="3:11" ht="13.5" customHeight="1" thickBot="1" x14ac:dyDescent="0.25">
      <c r="C32" s="13" t="s">
        <v>32</v>
      </c>
      <c r="D32" s="17">
        <v>44135.260000000009</v>
      </c>
      <c r="E32" s="16"/>
      <c r="F32" s="16"/>
      <c r="G32" s="21"/>
      <c r="H32" s="21">
        <f>+D32+E32-F32</f>
        <v>44135.260000000009</v>
      </c>
      <c r="I32" s="42"/>
      <c r="K32" s="1">
        <f>43854.57-10.79</f>
        <v>43843.78</v>
      </c>
    </row>
    <row r="33" spans="3:11" ht="13.5" customHeight="1" thickBot="1" x14ac:dyDescent="0.25">
      <c r="C33" s="13" t="s">
        <v>31</v>
      </c>
      <c r="D33" s="17">
        <v>5008.4800000000023</v>
      </c>
      <c r="E33" s="16"/>
      <c r="F33" s="16"/>
      <c r="G33" s="21"/>
      <c r="H33" s="21">
        <f>+D33+E33-F33</f>
        <v>5008.4800000000023</v>
      </c>
      <c r="I33" s="42"/>
      <c r="K33" s="1">
        <f>4295.05-2725.12</f>
        <v>1569.9300000000003</v>
      </c>
    </row>
    <row r="34" spans="3:11" ht="13.5" customHeight="1" thickBot="1" x14ac:dyDescent="0.25">
      <c r="C34" s="13" t="s">
        <v>30</v>
      </c>
      <c r="D34" s="17">
        <v>249.49999999999991</v>
      </c>
      <c r="E34" s="16"/>
      <c r="F34" s="16"/>
      <c r="G34" s="21"/>
      <c r="H34" s="21">
        <f>+D34+E34-F34</f>
        <v>249.49999999999991</v>
      </c>
      <c r="I34" s="43"/>
    </row>
    <row r="35" spans="3:11" ht="13.5" customHeight="1" thickBot="1" x14ac:dyDescent="0.25">
      <c r="C35" s="13" t="s">
        <v>7</v>
      </c>
      <c r="D35" s="12">
        <f>SUM(D30:D34)</f>
        <v>146341.58000000002</v>
      </c>
      <c r="E35" s="12">
        <f>SUM(E30:E34)</f>
        <v>120295.43</v>
      </c>
      <c r="F35" s="12">
        <f>SUM(F30:F34)</f>
        <v>91879.7</v>
      </c>
      <c r="G35" s="12">
        <f>SUM(G30:G34)</f>
        <v>125420.46</v>
      </c>
      <c r="H35" s="12">
        <f>SUM(H30:H34)</f>
        <v>174757.31000000003</v>
      </c>
      <c r="I35" s="30"/>
    </row>
    <row r="36" spans="3:11" ht="13.5" customHeight="1" thickBot="1" x14ac:dyDescent="0.25">
      <c r="C36" s="46" t="s">
        <v>29</v>
      </c>
      <c r="D36" s="46"/>
      <c r="E36" s="46"/>
      <c r="F36" s="46"/>
      <c r="G36" s="46"/>
      <c r="H36" s="46"/>
      <c r="I36" s="46"/>
    </row>
    <row r="37" spans="3:11" ht="48.75" customHeight="1" thickBot="1" x14ac:dyDescent="0.25">
      <c r="C37" s="20" t="s">
        <v>28</v>
      </c>
      <c r="D37" s="29" t="s">
        <v>27</v>
      </c>
      <c r="E37" s="28" t="s">
        <v>26</v>
      </c>
      <c r="F37" s="28" t="s">
        <v>25</v>
      </c>
      <c r="G37" s="28" t="s">
        <v>24</v>
      </c>
      <c r="H37" s="28" t="s">
        <v>23</v>
      </c>
      <c r="I37" s="27" t="s">
        <v>22</v>
      </c>
    </row>
    <row r="38" spans="3:11" ht="18.75" customHeight="1" thickBot="1" x14ac:dyDescent="0.25">
      <c r="C38" s="26" t="s">
        <v>21</v>
      </c>
      <c r="D38" s="25">
        <v>58296.770000000019</v>
      </c>
      <c r="E38" s="15">
        <v>99642</v>
      </c>
      <c r="F38" s="15">
        <v>64920.79</v>
      </c>
      <c r="G38" s="15">
        <f>+E38</f>
        <v>99642</v>
      </c>
      <c r="H38" s="15">
        <f t="shared" ref="H38:H46" si="0">+D38+E38-F38</f>
        <v>93017.98000000001</v>
      </c>
      <c r="I38" s="40" t="s">
        <v>20</v>
      </c>
      <c r="J38" s="24">
        <f>12.91-0.1+36.52-0.27+42891.11-D38</f>
        <v>-15356.60000000002</v>
      </c>
      <c r="K38" s="24">
        <f>180.68+561.56+51353.2-H38</f>
        <v>-40922.540000000015</v>
      </c>
    </row>
    <row r="39" spans="3:11" ht="17.25" customHeight="1" thickBot="1" x14ac:dyDescent="0.25">
      <c r="C39" s="13" t="s">
        <v>19</v>
      </c>
      <c r="D39" s="17">
        <v>14393.299999999988</v>
      </c>
      <c r="E39" s="21">
        <v>23985.599999999999</v>
      </c>
      <c r="F39" s="21">
        <v>15614.63</v>
      </c>
      <c r="G39" s="15">
        <v>6104.76</v>
      </c>
      <c r="H39" s="15">
        <f t="shared" si="0"/>
        <v>22764.26999999999</v>
      </c>
      <c r="I39" s="41"/>
    </row>
    <row r="40" spans="3:11" ht="13.5" customHeight="1" thickBot="1" x14ac:dyDescent="0.25">
      <c r="C40" s="20" t="s">
        <v>18</v>
      </c>
      <c r="D40" s="23">
        <v>9942.2300000000014</v>
      </c>
      <c r="E40" s="21"/>
      <c r="F40" s="21"/>
      <c r="G40" s="15"/>
      <c r="H40" s="15">
        <f t="shared" si="0"/>
        <v>9942.2300000000014</v>
      </c>
      <c r="I40" s="22"/>
    </row>
    <row r="41" spans="3:11" ht="12.75" hidden="1" customHeight="1" thickBot="1" x14ac:dyDescent="0.25">
      <c r="C41" s="13" t="s">
        <v>17</v>
      </c>
      <c r="D41" s="17">
        <v>0</v>
      </c>
      <c r="E41" s="21"/>
      <c r="F41" s="21"/>
      <c r="G41" s="15"/>
      <c r="H41" s="15">
        <f t="shared" si="0"/>
        <v>0</v>
      </c>
      <c r="I41" s="22" t="s">
        <v>16</v>
      </c>
    </row>
    <row r="42" spans="3:11" ht="26.25" customHeight="1" thickBot="1" x14ac:dyDescent="0.25">
      <c r="C42" s="13" t="s">
        <v>15</v>
      </c>
      <c r="D42" s="17">
        <v>14914.910000000007</v>
      </c>
      <c r="E42" s="21">
        <v>26100.240000000002</v>
      </c>
      <c r="F42" s="21">
        <v>16993.14</v>
      </c>
      <c r="G42" s="15">
        <v>58244.22</v>
      </c>
      <c r="H42" s="15">
        <f t="shared" si="0"/>
        <v>24022.010000000009</v>
      </c>
      <c r="I42" s="14" t="s">
        <v>14</v>
      </c>
      <c r="J42" s="1">
        <f>2763.29+8119.49</f>
        <v>10882.779999999999</v>
      </c>
      <c r="K42" s="1">
        <f>2306.58+8060.54+2741.06</f>
        <v>13108.179999999998</v>
      </c>
    </row>
    <row r="43" spans="3:11" ht="13.5" hidden="1" customHeight="1" thickBot="1" x14ac:dyDescent="0.25">
      <c r="C43" s="13" t="s">
        <v>13</v>
      </c>
      <c r="D43" s="17">
        <v>0</v>
      </c>
      <c r="E43" s="19"/>
      <c r="F43" s="19"/>
      <c r="G43" s="15"/>
      <c r="H43" s="15">
        <f t="shared" si="0"/>
        <v>0</v>
      </c>
      <c r="I43" s="18" t="s">
        <v>12</v>
      </c>
    </row>
    <row r="44" spans="3:11" ht="13.5" customHeight="1" thickBot="1" x14ac:dyDescent="0.25">
      <c r="C44" s="20" t="s">
        <v>11</v>
      </c>
      <c r="D44" s="17">
        <v>7443.0399999999991</v>
      </c>
      <c r="E44" s="19">
        <v>9542.66</v>
      </c>
      <c r="F44" s="19">
        <v>7140.13</v>
      </c>
      <c r="G44" s="15">
        <f>+E44</f>
        <v>9542.66</v>
      </c>
      <c r="H44" s="15">
        <f t="shared" si="0"/>
        <v>9845.5699999999961</v>
      </c>
      <c r="I44" s="18"/>
    </row>
    <row r="45" spans="3:11" ht="13.5" customHeight="1" thickBot="1" x14ac:dyDescent="0.25">
      <c r="C45" s="20" t="s">
        <v>10</v>
      </c>
      <c r="D45" s="17">
        <v>988.51999999999953</v>
      </c>
      <c r="E45" s="19">
        <f>5210.04+1717.75</f>
        <v>6927.79</v>
      </c>
      <c r="F45" s="19">
        <f>3508+1136.58</f>
        <v>4644.58</v>
      </c>
      <c r="G45" s="15">
        <f>+E45</f>
        <v>6927.79</v>
      </c>
      <c r="H45" s="15">
        <f t="shared" si="0"/>
        <v>3271.7299999999996</v>
      </c>
      <c r="I45" s="18"/>
    </row>
    <row r="46" spans="3:11" ht="13.5" customHeight="1" thickBot="1" x14ac:dyDescent="0.25">
      <c r="C46" s="13" t="s">
        <v>9</v>
      </c>
      <c r="D46" s="17">
        <v>3115.3599999999997</v>
      </c>
      <c r="E46" s="16">
        <v>5352</v>
      </c>
      <c r="F46" s="16">
        <v>3468.04</v>
      </c>
      <c r="G46" s="15">
        <f>+E46</f>
        <v>5352</v>
      </c>
      <c r="H46" s="15">
        <f t="shared" si="0"/>
        <v>4999.3200000000006</v>
      </c>
      <c r="I46" s="14" t="s">
        <v>8</v>
      </c>
    </row>
    <row r="47" spans="3:11" s="10" customFormat="1" ht="13.5" customHeight="1" thickBot="1" x14ac:dyDescent="0.25">
      <c r="C47" s="13" t="s">
        <v>7</v>
      </c>
      <c r="D47" s="12">
        <f>SUM(D38:D46)</f>
        <v>109094.13</v>
      </c>
      <c r="E47" s="12">
        <f>SUM(E38:E46)</f>
        <v>171550.29</v>
      </c>
      <c r="F47" s="12">
        <f>SUM(F38:F46)</f>
        <v>112781.31</v>
      </c>
      <c r="G47" s="12">
        <f>SUM(G38:G46)</f>
        <v>185813.43</v>
      </c>
      <c r="H47" s="12">
        <f>SUM(H38:H46)</f>
        <v>167863.11000000002</v>
      </c>
      <c r="I47" s="11"/>
    </row>
    <row r="48" spans="3:11" ht="21" customHeight="1" thickBot="1" x14ac:dyDescent="0.35">
      <c r="C48" s="9" t="s">
        <v>6</v>
      </c>
      <c r="D48" s="9"/>
      <c r="E48" s="9"/>
      <c r="F48" s="9"/>
      <c r="G48" s="9"/>
      <c r="H48" s="8">
        <f>+H35+H47</f>
        <v>342620.42000000004</v>
      </c>
    </row>
    <row r="49" spans="3:9" ht="13.5" customHeight="1" thickBot="1" x14ac:dyDescent="0.25">
      <c r="C49" s="38" t="s">
        <v>5</v>
      </c>
      <c r="D49" s="38"/>
      <c r="E49" s="38"/>
      <c r="F49" s="38"/>
      <c r="G49" s="38"/>
      <c r="H49" s="38"/>
      <c r="I49" s="38"/>
    </row>
    <row r="50" spans="3:9" ht="26.25" customHeight="1" thickBot="1" x14ac:dyDescent="0.25">
      <c r="C50" s="7" t="s">
        <v>4</v>
      </c>
      <c r="D50" s="39" t="s">
        <v>3</v>
      </c>
      <c r="E50" s="39"/>
      <c r="F50" s="39"/>
      <c r="G50" s="39"/>
      <c r="H50" s="39"/>
      <c r="I50" s="6" t="s">
        <v>2</v>
      </c>
    </row>
    <row r="51" spans="3:9" ht="15" x14ac:dyDescent="0.25">
      <c r="C51" s="5" t="s">
        <v>1</v>
      </c>
      <c r="D51" s="5"/>
    </row>
    <row r="52" spans="3:9" hidden="1" x14ac:dyDescent="0.2">
      <c r="C52" s="4"/>
    </row>
    <row r="53" spans="3:9" x14ac:dyDescent="0.2">
      <c r="C53" s="4"/>
      <c r="D53" s="3"/>
      <c r="E53" s="3"/>
      <c r="F53" s="3"/>
    </row>
    <row r="54" spans="3:9" x14ac:dyDescent="0.2">
      <c r="C54" s="4"/>
    </row>
    <row r="55" spans="3:9" hidden="1" x14ac:dyDescent="0.2">
      <c r="C55" s="4"/>
      <c r="D55" s="3"/>
      <c r="H55" s="2">
        <f>24022.01+4999.32+22764.27+9942.23+93017.98+9845.57+2463.18+808.55</f>
        <v>167863.11</v>
      </c>
    </row>
    <row r="56" spans="3:9" x14ac:dyDescent="0.2">
      <c r="C56" s="2" t="s">
        <v>0</v>
      </c>
      <c r="E56" s="3">
        <f>+E47+E35+5580</f>
        <v>297425.71999999997</v>
      </c>
      <c r="F56" s="3"/>
      <c r="G56" s="3">
        <f>+G47+G35</f>
        <v>311233.89</v>
      </c>
    </row>
    <row r="57" spans="3:9" x14ac:dyDescent="0.2">
      <c r="H57" s="3"/>
    </row>
  </sheetData>
  <mergeCells count="10">
    <mergeCell ref="C49:I49"/>
    <mergeCell ref="D50:H50"/>
    <mergeCell ref="I38:I39"/>
    <mergeCell ref="I30:I34"/>
    <mergeCell ref="C24:I24"/>
    <mergeCell ref="C25:I25"/>
    <mergeCell ref="C36:I36"/>
    <mergeCell ref="C29:I29"/>
    <mergeCell ref="C27:I27"/>
    <mergeCell ref="C26:I2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4"/>
  <sheetViews>
    <sheetView tabSelected="1" topLeftCell="A13" zoomScaleNormal="100" zoomScaleSheetLayoutView="120" workbookViewId="0">
      <selection activeCell="G31" sqref="G31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3.85546875" style="51" customWidth="1"/>
    <col min="10" max="16384" width="9.140625" style="51"/>
  </cols>
  <sheetData>
    <row r="14" spans="1:9" x14ac:dyDescent="0.25">
      <c r="A14" s="59" t="s">
        <v>60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59</v>
      </c>
      <c r="B15" s="59"/>
      <c r="C15" s="59"/>
      <c r="D15" s="59"/>
      <c r="E15" s="59"/>
      <c r="F15" s="59"/>
      <c r="G15" s="59"/>
      <c r="H15" s="59"/>
      <c r="I15" s="59"/>
    </row>
    <row r="16" spans="1:9" x14ac:dyDescent="0.25">
      <c r="A16" s="59" t="s">
        <v>58</v>
      </c>
      <c r="B16" s="59"/>
      <c r="C16" s="59"/>
      <c r="D16" s="59"/>
      <c r="E16" s="59"/>
      <c r="F16" s="59"/>
      <c r="G16" s="59"/>
      <c r="H16" s="59"/>
      <c r="I16" s="59"/>
    </row>
    <row r="17" spans="1:9" ht="60" x14ac:dyDescent="0.25">
      <c r="A17" s="57" t="s">
        <v>57</v>
      </c>
      <c r="B17" s="57" t="s">
        <v>56</v>
      </c>
      <c r="C17" s="57" t="s">
        <v>55</v>
      </c>
      <c r="D17" s="57" t="s">
        <v>54</v>
      </c>
      <c r="E17" s="57" t="s">
        <v>53</v>
      </c>
      <c r="F17" s="58" t="s">
        <v>52</v>
      </c>
      <c r="G17" s="58" t="s">
        <v>51</v>
      </c>
      <c r="H17" s="57" t="s">
        <v>50</v>
      </c>
      <c r="I17" s="57" t="s">
        <v>49</v>
      </c>
    </row>
    <row r="18" spans="1:9" x14ac:dyDescent="0.25">
      <c r="A18" s="56" t="s">
        <v>48</v>
      </c>
      <c r="B18" s="55">
        <v>79.961519999999993</v>
      </c>
      <c r="C18" s="54"/>
      <c r="D18" s="54">
        <v>23.985600000000002</v>
      </c>
      <c r="E18" s="54">
        <v>15.61463</v>
      </c>
      <c r="F18" s="54">
        <v>5.58</v>
      </c>
      <c r="G18" s="54">
        <v>6.1047599999999997</v>
      </c>
      <c r="H18" s="54">
        <v>22.76427</v>
      </c>
      <c r="I18" s="54">
        <f>B18+D18+F18-G18</f>
        <v>103.42236</v>
      </c>
    </row>
    <row r="20" spans="1:9" x14ac:dyDescent="0.25">
      <c r="A20" s="51" t="s">
        <v>47</v>
      </c>
    </row>
    <row r="21" spans="1:9" x14ac:dyDescent="0.25">
      <c r="A21" s="51" t="s">
        <v>46</v>
      </c>
    </row>
    <row r="22" spans="1:9" s="53" customFormat="1" x14ac:dyDescent="0.25">
      <c r="A22" s="53" t="s">
        <v>45</v>
      </c>
    </row>
    <row r="23" spans="1:9" x14ac:dyDescent="0.25">
      <c r="A23" s="52" t="s">
        <v>44</v>
      </c>
    </row>
    <row r="24" spans="1:9" x14ac:dyDescent="0.25">
      <c r="A24" s="51" t="s">
        <v>43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2019-03-19T08:29:44Z</dcterms:created>
  <dcterms:modified xsi:type="dcterms:W3CDTF">2019-03-20T07:59:03Z</dcterms:modified>
</cp:coreProperties>
</file>