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 activeTab="1"/>
  </bookViews>
  <sheets>
    <sheet name="Березовая7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2" l="1"/>
  <c r="I16" i="2"/>
  <c r="H33" i="1" l="1"/>
  <c r="K33" i="1"/>
  <c r="H34" i="1"/>
  <c r="H35" i="1"/>
  <c r="H36" i="1"/>
  <c r="K36" i="1"/>
  <c r="H37" i="1"/>
  <c r="D38" i="1"/>
  <c r="E38" i="1"/>
  <c r="F38" i="1"/>
  <c r="G38" i="1"/>
  <c r="H38" i="1"/>
  <c r="G41" i="1"/>
  <c r="H41" i="1"/>
  <c r="J41" i="1"/>
  <c r="K41" i="1"/>
  <c r="H42" i="1"/>
  <c r="H43" i="1"/>
  <c r="H44" i="1"/>
  <c r="H45" i="1"/>
  <c r="J45" i="1"/>
  <c r="K45" i="1"/>
  <c r="H46" i="1"/>
  <c r="G47" i="1"/>
  <c r="G50" i="1" s="1"/>
  <c r="G59" i="1" s="1"/>
  <c r="H47" i="1"/>
  <c r="E48" i="1"/>
  <c r="H48" i="1" s="1"/>
  <c r="H50" i="1" s="1"/>
  <c r="F48" i="1"/>
  <c r="G48" i="1"/>
  <c r="G49" i="1"/>
  <c r="H49" i="1"/>
  <c r="D50" i="1"/>
  <c r="F50" i="1"/>
  <c r="H57" i="1"/>
  <c r="H51" i="1" l="1"/>
  <c r="E50" i="1"/>
  <c r="E59" i="1" s="1"/>
</calcChain>
</file>

<file path=xl/sharedStrings.xml><?xml version="1.0" encoding="utf-8"?>
<sst xmlns="http://schemas.openxmlformats.org/spreadsheetml/2006/main" count="64" uniqueCount="58">
  <si>
    <t>ИТОГО ЖКУ</t>
  </si>
  <si>
    <t>Надеемся на дальнейшее сотрудничество. Администрация ООО "УЮТ-СЕРВИС"</t>
  </si>
  <si>
    <t>ООО "ГМК"</t>
  </si>
  <si>
    <t xml:space="preserve">Поступило от ООО "ГМК" за размещение интернет оборудования 12777.38 руб. </t>
  </si>
  <si>
    <t>Размещение Интернет оборудования</t>
  </si>
  <si>
    <t>Прочие поступления</t>
  </si>
  <si>
    <t>Общая задолженность по дому  на 01.01.2019г.</t>
  </si>
  <si>
    <t>Итого</t>
  </si>
  <si>
    <t xml:space="preserve"> ООО"Энерго-Сервис"</t>
  </si>
  <si>
    <t>т/о узлов учета теп/энергии</t>
  </si>
  <si>
    <t>электричество подъездное</t>
  </si>
  <si>
    <t>услуги расчетно-кассовой службы</t>
  </si>
  <si>
    <t>ОАО "Леноблгаз"</t>
  </si>
  <si>
    <t>т/о внутридомового газ/ оборудования</t>
  </si>
  <si>
    <t>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</si>
  <si>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</si>
  <si>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</si>
  <si>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</si>
  <si>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</si>
  <si>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</si>
  <si>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Н/2008-59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</si>
  <si>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</si>
  <si>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</si>
  <si>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</si>
  <si>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</si>
  <si>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</si>
  <si>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</si>
  <si>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</si>
  <si>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</si>
  <si>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</si>
  <si>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</si>
  <si>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</si>
  <si>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</si>
  <si>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</si>
  <si>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"Сертоловский топливно энергетический комплекс"</t>
  </si>
  <si>
    <t>Отопление</t>
  </si>
  <si>
    <t>Коммунальные услуги (с 01.01.2018г. по 31.10.2018г.)</t>
  </si>
  <si>
    <t>Наименование поставщика</t>
  </si>
  <si>
    <t>Задолженность населения на 01.11.2019г. (руб.)</t>
  </si>
  <si>
    <t>имущества жилого дома № 7  по ул. Березовая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</si>
  <si>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</si>
  <si>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</si>
  <si>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</si>
  <si>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монтаж системы электрического обогрева водопровода на чердаке - 65590 р.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</si>
  <si>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  <charset val="204"/>
      </rPr>
      <t xml:space="preserve"> 65.59 </t>
    </r>
    <r>
      <rPr>
        <sz val="11"/>
        <color indexed="8"/>
        <rFont val="Calibri"/>
        <family val="2"/>
        <charset val="204"/>
      </rPr>
      <t>тыс.</t>
    </r>
    <r>
      <rPr>
        <sz val="10"/>
        <rFont val="Arial Cyr"/>
        <charset val="204"/>
      </rPr>
      <t xml:space="preserve"> 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</si>
  <si>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</si>
  <si>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</si>
  <si>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</si>
  <si>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</si>
  <si>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</si>
  <si>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</si>
  <si>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</si>
  <si>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</si>
  <si>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</si>
  <si>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</si>
  <si>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7 по ул. Березовая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</si>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</sst>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Arial Cyr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wrapText="1"/>
    </xf>
    <xf numFmtId="4" fontId="7" fillId="0" borderId="0" xfId="0" applyNumberFormat="1" applyFont="1" applyFill="1"/>
    <xf numFmtId="0" fontId="8" fillId="0" borderId="0" xfId="0" applyFont="1" applyFill="1"/>
    <xf numFmtId="0" fontId="2" fillId="0" borderId="0" xfId="0" applyFont="1" applyFill="1"/>
    <xf numFmtId="0" fontId="9" fillId="0" borderId="4" xfId="0" applyFont="1" applyFill="1" applyBorder="1" applyAlignment="1">
      <alignment horizontal="center" vertical="top" wrapText="1"/>
    </xf>
    <xf numFmtId="4" fontId="10" fillId="0" borderId="4" xfId="0" applyNumberFormat="1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" fontId="11" fillId="0" borderId="6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horizontal="center" vertical="top" wrapText="1"/>
    </xf>
    <xf numFmtId="2" fontId="0" fillId="0" borderId="0" xfId="0" applyNumberFormat="1" applyFill="1"/>
    <xf numFmtId="4" fontId="11" fillId="0" borderId="4" xfId="0" applyNumberFormat="1" applyFont="1" applyFill="1" applyBorder="1" applyAlignment="1">
      <alignment vertical="top" wrapText="1"/>
    </xf>
    <xf numFmtId="0" fontId="12" fillId="0" borderId="4" xfId="0" applyFont="1" applyFill="1" applyBorder="1" applyAlignment="1">
      <alignment horizontal="center" vertical="top" wrapText="1"/>
    </xf>
    <xf numFmtId="4" fontId="0" fillId="0" borderId="0" xfId="0" applyNumberFormat="1" applyFill="1"/>
    <xf numFmtId="4" fontId="3" fillId="0" borderId="6" xfId="0" applyNumberFormat="1" applyFont="1" applyFill="1" applyBorder="1" applyAlignment="1">
      <alignment horizontal="right" vertical="top" wrapText="1"/>
    </xf>
    <xf numFmtId="0" fontId="10" fillId="2" borderId="8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4" fontId="10" fillId="0" borderId="10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center" vertical="top" wrapText="1"/>
    </xf>
    <xf numFmtId="0" fontId="16" fillId="0" borderId="0" xfId="0" applyFont="1" applyFill="1" applyBorder="1"/>
    <xf numFmtId="0" fontId="6" fillId="0" borderId="0" xfId="0" applyFont="1" applyFill="1" applyAlignment="1">
      <alignment horizontal="center"/>
    </xf>
    <xf numFmtId="0" fontId="16" fillId="0" borderId="6" xfId="0" applyFont="1" applyFill="1" applyBorder="1"/>
    <xf numFmtId="0" fontId="16" fillId="0" borderId="9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6" fillId="0" borderId="0" xfId="0" applyFont="1" applyFill="1"/>
    <xf numFmtId="0" fontId="6" fillId="0" borderId="3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5" xfId="0" applyBorder="1"/>
    <xf numFmtId="0" fontId="13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1" fillId="0" borderId="0" xfId="1"/>
    <xf numFmtId="0" fontId="18" fillId="0" borderId="0" xfId="1" applyFont="1" applyFill="1"/>
    <xf numFmtId="2" fontId="17" fillId="0" borderId="1" xfId="1" applyNumberFormat="1" applyFont="1" applyFill="1" applyBorder="1" applyAlignment="1">
      <alignment horizontal="center" vertical="center"/>
    </xf>
    <xf numFmtId="2" fontId="17" fillId="2" borderId="1" xfId="1" applyNumberFormat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opLeftCell="C29" workbookViewId="0">
      <selection activeCell="I64" sqref="I64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5703125" style="2" customWidth="1"/>
    <col min="4" max="4" width="13.28515625" style="2" customWidth="1"/>
    <col min="5" max="5" width="11.28515625" style="2" customWidth="1"/>
    <col min="6" max="6" width="12" style="2" customWidth="1"/>
    <col min="7" max="7" width="11.85546875" style="2" customWidth="1"/>
    <col min="8" max="8" width="13.85546875" style="2" customWidth="1"/>
    <col min="9" max="9" width="25" style="2" customWidth="1"/>
    <col min="10" max="11" width="0" style="1" hidden="1" customWidth="1"/>
    <col min="12" max="16384" width="9.140625" style="1"/>
  </cols>
  <sheetData>
    <row r="1" spans="3:9" ht="12.75" hidden="1" customHeight="1" x14ac:dyDescent="0.2">
      <c r="C1" s="39"/>
      <c r="D1" s="39"/>
      <c r="E1" s="39"/>
      <c r="F1" s="39"/>
      <c r="G1" s="39"/>
      <c r="H1" s="39"/>
      <c r="I1" s="39"/>
    </row>
    <row r="2" spans="3:9" ht="13.5" hidden="1" customHeight="1" thickBot="1" x14ac:dyDescent="0.25">
      <c r="C2" s="39"/>
      <c r="D2" s="39"/>
      <c r="E2" s="39" t="s">
        <v>42</v>
      </c>
      <c r="F2" s="39"/>
      <c r="G2" s="39"/>
      <c r="H2" s="39"/>
      <c r="I2" s="39"/>
    </row>
    <row r="3" spans="3:9" ht="13.5" hidden="1" customHeight="1" thickBot="1" x14ac:dyDescent="0.25">
      <c r="C3" s="38"/>
      <c r="D3" s="37"/>
      <c r="E3" s="36"/>
      <c r="F3" s="36"/>
      <c r="G3" s="36"/>
      <c r="H3" s="36"/>
      <c r="I3" s="35"/>
    </row>
    <row r="4" spans="3:9" ht="12.75" hidden="1" customHeight="1" x14ac:dyDescent="0.2">
      <c r="C4" s="34"/>
      <c r="D4" s="34"/>
      <c r="E4" s="33"/>
      <c r="F4" s="33"/>
      <c r="G4" s="33"/>
      <c r="H4" s="33"/>
      <c r="I4" s="33"/>
    </row>
    <row r="5" spans="3:9" ht="12.75" customHeight="1" x14ac:dyDescent="0.2">
      <c r="C5" s="34"/>
      <c r="D5" s="34"/>
      <c r="E5" s="33"/>
      <c r="F5" s="33"/>
      <c r="G5" s="33"/>
      <c r="H5" s="33"/>
      <c r="I5" s="33"/>
    </row>
    <row r="6" spans="3:9" ht="12.75" customHeight="1" x14ac:dyDescent="0.2">
      <c r="C6" s="34"/>
      <c r="D6" s="34"/>
      <c r="E6" s="33"/>
      <c r="F6" s="33"/>
      <c r="G6" s="33"/>
      <c r="H6" s="33"/>
      <c r="I6" s="33"/>
    </row>
    <row r="7" spans="3:9" ht="12.75" customHeight="1" x14ac:dyDescent="0.2">
      <c r="C7" s="34"/>
      <c r="D7" s="34"/>
      <c r="E7" s="33"/>
      <c r="F7" s="33"/>
      <c r="G7" s="33"/>
      <c r="H7" s="33"/>
      <c r="I7" s="33"/>
    </row>
    <row r="8" spans="3:9" ht="12.75" customHeight="1" x14ac:dyDescent="0.2">
      <c r="C8" s="34"/>
      <c r="D8" s="34"/>
      <c r="E8" s="33"/>
      <c r="F8" s="33"/>
      <c r="G8" s="33"/>
      <c r="H8" s="33"/>
      <c r="I8" s="33"/>
    </row>
    <row r="9" spans="3:9" ht="12.75" customHeight="1" x14ac:dyDescent="0.2">
      <c r="C9" s="34"/>
      <c r="D9" s="34"/>
      <c r="E9" s="33"/>
      <c r="F9" s="33"/>
      <c r="G9" s="33"/>
      <c r="H9" s="33"/>
      <c r="I9" s="33"/>
    </row>
    <row r="10" spans="3:9" ht="12.75" customHeight="1" x14ac:dyDescent="0.2">
      <c r="C10" s="34"/>
      <c r="D10" s="34"/>
      <c r="E10" s="33"/>
      <c r="F10" s="33"/>
      <c r="G10" s="33"/>
      <c r="H10" s="33"/>
      <c r="I10" s="33"/>
    </row>
    <row r="11" spans="3:9" ht="12.75" customHeight="1" x14ac:dyDescent="0.2">
      <c r="C11" s="34"/>
      <c r="D11" s="34"/>
      <c r="E11" s="33"/>
      <c r="F11" s="33"/>
      <c r="G11" s="33"/>
      <c r="H11" s="33"/>
      <c r="I11" s="33"/>
    </row>
    <row r="12" spans="3:9" ht="12.75" customHeight="1" x14ac:dyDescent="0.2">
      <c r="C12" s="34"/>
      <c r="D12" s="34"/>
      <c r="E12" s="33"/>
      <c r="F12" s="33"/>
      <c r="G12" s="33"/>
      <c r="H12" s="33"/>
      <c r="I12" s="33"/>
    </row>
    <row r="13" spans="3:9" ht="12.75" customHeight="1" x14ac:dyDescent="0.2">
      <c r="C13" s="34"/>
      <c r="D13" s="34"/>
      <c r="E13" s="33"/>
      <c r="F13" s="33"/>
      <c r="G13" s="33"/>
      <c r="H13" s="33"/>
      <c r="I13" s="33"/>
    </row>
    <row r="14" spans="3:9" ht="12.75" customHeight="1" x14ac:dyDescent="0.2">
      <c r="C14" s="34"/>
      <c r="D14" s="34"/>
      <c r="E14" s="33"/>
      <c r="F14" s="33"/>
      <c r="G14" s="33"/>
      <c r="H14" s="33"/>
      <c r="I14" s="33"/>
    </row>
    <row r="15" spans="3:9" ht="12.75" customHeight="1" x14ac:dyDescent="0.2">
      <c r="C15" s="34"/>
      <c r="D15" s="34"/>
      <c r="E15" s="33"/>
      <c r="F15" s="33"/>
      <c r="G15" s="33"/>
      <c r="H15" s="33"/>
      <c r="I15" s="33"/>
    </row>
    <row r="16" spans="3:9" ht="12.75" customHeight="1" x14ac:dyDescent="0.2">
      <c r="C16" s="34"/>
      <c r="D16" s="34"/>
      <c r="E16" s="33"/>
      <c r="F16" s="33"/>
      <c r="G16" s="33"/>
      <c r="H16" s="33"/>
      <c r="I16" s="33"/>
    </row>
    <row r="17" spans="3:9" ht="12.75" customHeight="1" x14ac:dyDescent="0.2">
      <c r="C17" s="34"/>
      <c r="D17" s="34"/>
      <c r="E17" s="33"/>
      <c r="F17" s="33"/>
      <c r="G17" s="33"/>
      <c r="H17" s="33"/>
      <c r="I17" s="33"/>
    </row>
    <row r="18" spans="3:9" ht="12.75" customHeight="1" x14ac:dyDescent="0.2">
      <c r="C18" s="34"/>
      <c r="D18" s="34"/>
      <c r="E18" s="33"/>
      <c r="F18" s="33"/>
      <c r="G18" s="33"/>
      <c r="H18" s="33"/>
      <c r="I18" s="33"/>
    </row>
    <row r="19" spans="3:9" ht="12.75" customHeight="1" x14ac:dyDescent="0.2">
      <c r="C19" s="34"/>
      <c r="D19" s="34"/>
      <c r="E19" s="33"/>
      <c r="F19" s="33"/>
      <c r="G19" s="33"/>
      <c r="H19" s="33"/>
      <c r="I19" s="33"/>
    </row>
    <row r="20" spans="3:9" ht="12.75" customHeight="1" x14ac:dyDescent="0.2">
      <c r="C20" s="34"/>
      <c r="D20" s="34"/>
      <c r="E20" s="33"/>
      <c r="F20" s="33"/>
      <c r="G20" s="33"/>
      <c r="H20" s="33"/>
      <c r="I20" s="33"/>
    </row>
    <row r="21" spans="3:9" ht="12.75" customHeight="1" x14ac:dyDescent="0.2">
      <c r="C21" s="34"/>
      <c r="D21" s="34"/>
      <c r="E21" s="33"/>
      <c r="F21" s="33"/>
      <c r="G21" s="33"/>
      <c r="H21" s="33"/>
      <c r="I21" s="33"/>
    </row>
    <row r="22" spans="3:9" ht="12.75" customHeight="1" x14ac:dyDescent="0.2">
      <c r="C22" s="34"/>
      <c r="D22" s="34"/>
      <c r="E22" s="33"/>
      <c r="F22" s="33"/>
      <c r="G22" s="33"/>
      <c r="H22" s="33"/>
      <c r="I22" s="33"/>
    </row>
    <row r="23" spans="3:9" ht="12.75" customHeight="1" x14ac:dyDescent="0.2">
      <c r="C23" s="34"/>
      <c r="D23" s="34"/>
      <c r="E23" s="33"/>
      <c r="F23" s="33"/>
      <c r="G23" s="33"/>
      <c r="H23" s="33"/>
      <c r="I23" s="33"/>
    </row>
    <row r="24" spans="3:9" ht="12.75" customHeight="1" x14ac:dyDescent="0.2">
      <c r="C24" s="34"/>
      <c r="D24" s="34"/>
      <c r="E24" s="33"/>
      <c r="F24" s="33"/>
      <c r="G24" s="33"/>
      <c r="H24" s="33"/>
      <c r="I24" s="33"/>
    </row>
    <row r="25" spans="3:9" ht="12.75" customHeight="1" x14ac:dyDescent="0.2">
      <c r="C25" s="34"/>
      <c r="D25" s="34"/>
      <c r="E25" s="33"/>
      <c r="F25" s="33"/>
      <c r="G25" s="33"/>
      <c r="H25" s="33"/>
      <c r="I25" s="33"/>
    </row>
    <row r="26" spans="3:9" ht="12.75" customHeight="1" x14ac:dyDescent="0.2">
      <c r="C26" s="34"/>
      <c r="D26" s="34"/>
      <c r="E26" s="33"/>
      <c r="F26" s="33"/>
      <c r="G26" s="33"/>
      <c r="H26" s="33"/>
      <c r="I26" s="33"/>
    </row>
    <row r="27" spans="3:9" x14ac:dyDescent="0.2">
      <c r="C27" s="46" t="s">
        <v>41</v>
      </c>
      <c r="D27" s="46"/>
      <c r="E27" s="46"/>
      <c r="F27" s="46"/>
      <c r="G27" s="46"/>
      <c r="H27" s="46"/>
      <c r="I27" s="46"/>
    </row>
    <row r="28" spans="3:9" x14ac:dyDescent="0.2">
      <c r="C28" s="47" t="s">
        <v>40</v>
      </c>
      <c r="D28" s="47"/>
      <c r="E28" s="47"/>
      <c r="F28" s="47"/>
      <c r="G28" s="47"/>
      <c r="H28" s="47"/>
      <c r="I28" s="47"/>
    </row>
    <row r="29" spans="3:9" x14ac:dyDescent="0.2">
      <c r="C29" s="47" t="s">
        <v>39</v>
      </c>
      <c r="D29" s="47"/>
      <c r="E29" s="47"/>
      <c r="F29" s="47"/>
      <c r="G29" s="47"/>
      <c r="H29" s="47"/>
      <c r="I29" s="47"/>
    </row>
    <row r="30" spans="3:9" ht="6" customHeight="1" thickBot="1" x14ac:dyDescent="0.25">
      <c r="C30" s="51"/>
      <c r="D30" s="51"/>
      <c r="E30" s="51"/>
      <c r="F30" s="51"/>
      <c r="G30" s="51"/>
      <c r="H30" s="51"/>
      <c r="I30" s="51"/>
    </row>
    <row r="31" spans="3:9" ht="54" customHeight="1" thickBot="1" x14ac:dyDescent="0.25">
      <c r="C31" s="29" t="s">
        <v>28</v>
      </c>
      <c r="D31" s="28" t="s">
        <v>27</v>
      </c>
      <c r="E31" s="27" t="s">
        <v>26</v>
      </c>
      <c r="F31" s="27" t="s">
        <v>25</v>
      </c>
      <c r="G31" s="27" t="s">
        <v>24</v>
      </c>
      <c r="H31" s="27" t="s">
        <v>38</v>
      </c>
      <c r="I31" s="28" t="s">
        <v>37</v>
      </c>
    </row>
    <row r="32" spans="3:9" ht="13.5" customHeight="1" thickBot="1" x14ac:dyDescent="0.25">
      <c r="C32" s="48" t="s">
        <v>36</v>
      </c>
      <c r="D32" s="49"/>
      <c r="E32" s="49"/>
      <c r="F32" s="49"/>
      <c r="G32" s="49"/>
      <c r="H32" s="49"/>
      <c r="I32" s="50"/>
    </row>
    <row r="33" spans="3:11" ht="13.5" customHeight="1" thickBot="1" x14ac:dyDescent="0.25">
      <c r="C33" s="13" t="s">
        <v>35</v>
      </c>
      <c r="D33" s="17">
        <v>26144.940000000002</v>
      </c>
      <c r="E33" s="21">
        <v>125753.78</v>
      </c>
      <c r="F33" s="21">
        <v>131154.56</v>
      </c>
      <c r="G33" s="21">
        <v>130295.87</v>
      </c>
      <c r="H33" s="21">
        <f>+D33+E33-F33</f>
        <v>20744.160000000003</v>
      </c>
      <c r="I33" s="42" t="s">
        <v>34</v>
      </c>
      <c r="K33" s="1">
        <f>26091.83+2355.52</f>
        <v>28447.350000000002</v>
      </c>
    </row>
    <row r="34" spans="3:11" ht="13.5" hidden="1" customHeight="1" thickBot="1" x14ac:dyDescent="0.25">
      <c r="C34" s="13" t="s">
        <v>33</v>
      </c>
      <c r="D34" s="17">
        <v>0</v>
      </c>
      <c r="E34" s="18"/>
      <c r="F34" s="18"/>
      <c r="G34" s="21"/>
      <c r="H34" s="21">
        <f>+D34+E34-F34</f>
        <v>0</v>
      </c>
      <c r="I34" s="43"/>
    </row>
    <row r="35" spans="3:11" ht="13.5" customHeight="1" thickBot="1" x14ac:dyDescent="0.25">
      <c r="C35" s="13" t="s">
        <v>32</v>
      </c>
      <c r="D35" s="17">
        <v>-173.18000000000029</v>
      </c>
      <c r="E35" s="16"/>
      <c r="F35" s="16"/>
      <c r="G35" s="21"/>
      <c r="H35" s="21">
        <f>+D35+E35-F35</f>
        <v>-173.18000000000029</v>
      </c>
      <c r="I35" s="43"/>
      <c r="K35" s="1">
        <v>7040.78</v>
      </c>
    </row>
    <row r="36" spans="3:11" ht="13.5" customHeight="1" thickBot="1" x14ac:dyDescent="0.25">
      <c r="C36" s="13" t="s">
        <v>31</v>
      </c>
      <c r="D36" s="17">
        <v>1219.7199999999968</v>
      </c>
      <c r="E36" s="16"/>
      <c r="F36" s="16"/>
      <c r="G36" s="21"/>
      <c r="H36" s="21">
        <f>+D36+E36-F36</f>
        <v>1219.7199999999968</v>
      </c>
      <c r="I36" s="43"/>
      <c r="K36" s="1">
        <f>0.91-977.45</f>
        <v>-976.54000000000008</v>
      </c>
    </row>
    <row r="37" spans="3:11" ht="13.5" customHeight="1" thickBot="1" x14ac:dyDescent="0.25">
      <c r="C37" s="13" t="s">
        <v>30</v>
      </c>
      <c r="D37" s="17">
        <v>-7.9936057773011271E-14</v>
      </c>
      <c r="E37" s="16"/>
      <c r="F37" s="16"/>
      <c r="G37" s="21"/>
      <c r="H37" s="21">
        <f>+D37+E37-F37</f>
        <v>-7.9936057773011271E-14</v>
      </c>
      <c r="I37" s="44"/>
    </row>
    <row r="38" spans="3:11" ht="13.5" customHeight="1" thickBot="1" x14ac:dyDescent="0.25">
      <c r="C38" s="32" t="s">
        <v>7</v>
      </c>
      <c r="D38" s="31">
        <f>SUM(D33:D37)</f>
        <v>27191.48</v>
      </c>
      <c r="E38" s="31">
        <f>SUM(E33:E37)</f>
        <v>125753.78</v>
      </c>
      <c r="F38" s="31">
        <f>SUM(F33:F37)</f>
        <v>131154.56</v>
      </c>
      <c r="G38" s="31">
        <f>SUM(G33:G37)</f>
        <v>130295.87</v>
      </c>
      <c r="H38" s="31">
        <f>SUM(H33:H37)</f>
        <v>21790.7</v>
      </c>
      <c r="I38" s="30"/>
    </row>
    <row r="39" spans="3:11" ht="13.5" customHeight="1" thickBot="1" x14ac:dyDescent="0.25">
      <c r="C39" s="52" t="s">
        <v>29</v>
      </c>
      <c r="D39" s="53"/>
      <c r="E39" s="53"/>
      <c r="F39" s="53"/>
      <c r="G39" s="53"/>
      <c r="H39" s="53"/>
      <c r="I39" s="54"/>
    </row>
    <row r="40" spans="3:11" ht="51" customHeight="1" thickBot="1" x14ac:dyDescent="0.25">
      <c r="C40" s="29" t="s">
        <v>28</v>
      </c>
      <c r="D40" s="28" t="s">
        <v>27</v>
      </c>
      <c r="E40" s="27" t="s">
        <v>26</v>
      </c>
      <c r="F40" s="27" t="s">
        <v>25</v>
      </c>
      <c r="G40" s="27" t="s">
        <v>24</v>
      </c>
      <c r="H40" s="27" t="s">
        <v>23</v>
      </c>
      <c r="I40" s="26" t="s">
        <v>22</v>
      </c>
    </row>
    <row r="41" spans="3:11" ht="19.5" customHeight="1" thickBot="1" x14ac:dyDescent="0.25">
      <c r="C41" s="25" t="s">
        <v>21</v>
      </c>
      <c r="D41" s="24">
        <v>12896.440000000002</v>
      </c>
      <c r="E41" s="15">
        <v>100197.36</v>
      </c>
      <c r="F41" s="15">
        <v>96434.84</v>
      </c>
      <c r="G41" s="15">
        <f>+E41</f>
        <v>100197.36</v>
      </c>
      <c r="H41" s="15">
        <f t="shared" ref="H41:H49" si="0">+D41+E41-F41</f>
        <v>16658.960000000006</v>
      </c>
      <c r="I41" s="42" t="s">
        <v>20</v>
      </c>
      <c r="J41" s="23">
        <f>15027.94+75.88+20.01-D41</f>
        <v>2227.3899999999976</v>
      </c>
      <c r="K41" s="23">
        <f>14238.51+601.82+185.7-H41</f>
        <v>-1632.9300000000057</v>
      </c>
    </row>
    <row r="42" spans="3:11" ht="18" customHeight="1" thickBot="1" x14ac:dyDescent="0.25">
      <c r="C42" s="19" t="s">
        <v>19</v>
      </c>
      <c r="D42" s="17">
        <v>3104.3500000000058</v>
      </c>
      <c r="E42" s="21">
        <v>24119.040000000001</v>
      </c>
      <c r="F42" s="21">
        <v>23213.3</v>
      </c>
      <c r="G42" s="15">
        <v>65590</v>
      </c>
      <c r="H42" s="15">
        <f t="shared" si="0"/>
        <v>4010.0900000000074</v>
      </c>
      <c r="I42" s="45"/>
    </row>
    <row r="43" spans="3:11" ht="13.5" customHeight="1" thickBot="1" x14ac:dyDescent="0.25">
      <c r="C43" s="19" t="s">
        <v>18</v>
      </c>
      <c r="D43" s="17">
        <v>3.9062086898411508E-12</v>
      </c>
      <c r="E43" s="21"/>
      <c r="F43" s="21"/>
      <c r="G43" s="15"/>
      <c r="H43" s="15">
        <f t="shared" si="0"/>
        <v>3.9062086898411508E-12</v>
      </c>
      <c r="I43" s="22"/>
    </row>
    <row r="44" spans="3:11" ht="12.75" hidden="1" customHeight="1" thickBot="1" x14ac:dyDescent="0.25">
      <c r="C44" s="19" t="s">
        <v>17</v>
      </c>
      <c r="D44" s="17">
        <v>0</v>
      </c>
      <c r="E44" s="21"/>
      <c r="F44" s="21"/>
      <c r="G44" s="15"/>
      <c r="H44" s="15">
        <f t="shared" si="0"/>
        <v>0</v>
      </c>
      <c r="I44" s="22" t="s">
        <v>16</v>
      </c>
    </row>
    <row r="45" spans="3:11" ht="25.5" customHeight="1" thickBot="1" x14ac:dyDescent="0.25">
      <c r="C45" s="19" t="s">
        <v>15</v>
      </c>
      <c r="D45" s="17">
        <v>3378.1099999999969</v>
      </c>
      <c r="E45" s="21">
        <v>26245.68</v>
      </c>
      <c r="F45" s="21">
        <v>25260.12</v>
      </c>
      <c r="G45" s="15">
        <v>58568.959999999999</v>
      </c>
      <c r="H45" s="15">
        <f t="shared" si="0"/>
        <v>4363.6699999999983</v>
      </c>
      <c r="I45" s="14" t="s">
        <v>14</v>
      </c>
      <c r="J45" s="1">
        <f>3163.56+721.24</f>
        <v>3884.8</v>
      </c>
      <c r="K45" s="20">
        <f>502.26+91.17+3124.67</f>
        <v>3718.1</v>
      </c>
    </row>
    <row r="46" spans="3:11" ht="13.5" hidden="1" customHeight="1" thickBot="1" x14ac:dyDescent="0.25">
      <c r="C46" s="19" t="s">
        <v>13</v>
      </c>
      <c r="D46" s="17">
        <v>0</v>
      </c>
      <c r="E46" s="18"/>
      <c r="F46" s="18"/>
      <c r="G46" s="15"/>
      <c r="H46" s="15">
        <f t="shared" si="0"/>
        <v>0</v>
      </c>
      <c r="I46" s="14" t="s">
        <v>12</v>
      </c>
    </row>
    <row r="47" spans="3:11" ht="13.5" customHeight="1" thickBot="1" x14ac:dyDescent="0.25">
      <c r="C47" s="19" t="s">
        <v>11</v>
      </c>
      <c r="D47" s="17">
        <v>1423.4899999999998</v>
      </c>
      <c r="E47" s="18">
        <v>9302.1200000000008</v>
      </c>
      <c r="F47" s="18">
        <v>9435.34</v>
      </c>
      <c r="G47" s="15">
        <f>+E47</f>
        <v>9302.1200000000008</v>
      </c>
      <c r="H47" s="15">
        <f t="shared" si="0"/>
        <v>1290.2700000000004</v>
      </c>
      <c r="I47" s="14"/>
    </row>
    <row r="48" spans="3:11" ht="13.5" customHeight="1" thickBot="1" x14ac:dyDescent="0.25">
      <c r="C48" s="19" t="s">
        <v>10</v>
      </c>
      <c r="D48" s="17">
        <v>433.33000000000084</v>
      </c>
      <c r="E48" s="18">
        <f>5169.27+1287.57</f>
        <v>6456.84</v>
      </c>
      <c r="F48" s="18">
        <f>3822.36+1004.04</f>
        <v>4826.3999999999996</v>
      </c>
      <c r="G48" s="15">
        <f>+E48</f>
        <v>6456.84</v>
      </c>
      <c r="H48" s="15">
        <f t="shared" si="0"/>
        <v>2063.7700000000013</v>
      </c>
      <c r="I48" s="14"/>
    </row>
    <row r="49" spans="3:9" ht="13.5" customHeight="1" thickBot="1" x14ac:dyDescent="0.25">
      <c r="C49" s="13" t="s">
        <v>9</v>
      </c>
      <c r="D49" s="17">
        <v>692.72000000000116</v>
      </c>
      <c r="E49" s="16">
        <v>5382.12</v>
      </c>
      <c r="F49" s="16">
        <v>5180.01</v>
      </c>
      <c r="G49" s="15">
        <f>+E49</f>
        <v>5382.12</v>
      </c>
      <c r="H49" s="15">
        <f t="shared" si="0"/>
        <v>894.83000000000084</v>
      </c>
      <c r="I49" s="14" t="s">
        <v>8</v>
      </c>
    </row>
    <row r="50" spans="3:9" s="10" customFormat="1" ht="13.5" customHeight="1" thickBot="1" x14ac:dyDescent="0.25">
      <c r="C50" s="13" t="s">
        <v>7</v>
      </c>
      <c r="D50" s="12">
        <f>SUM(D41:D49)</f>
        <v>21928.44000000001</v>
      </c>
      <c r="E50" s="12">
        <f>SUM(E41:E49)</f>
        <v>171703.15999999997</v>
      </c>
      <c r="F50" s="12">
        <f>SUM(F41:F49)</f>
        <v>164350.01</v>
      </c>
      <c r="G50" s="12">
        <f>SUM(G41:G49)</f>
        <v>245497.39999999997</v>
      </c>
      <c r="H50" s="12">
        <f>SUM(H41:H49)</f>
        <v>29281.590000000018</v>
      </c>
      <c r="I50" s="11"/>
    </row>
    <row r="51" spans="3:9" ht="21" customHeight="1" thickBot="1" x14ac:dyDescent="0.35">
      <c r="C51" s="9" t="s">
        <v>6</v>
      </c>
      <c r="D51" s="9"/>
      <c r="E51" s="9"/>
      <c r="F51" s="9"/>
      <c r="G51" s="9"/>
      <c r="H51" s="8">
        <f>+H38+H50</f>
        <v>51072.290000000023</v>
      </c>
    </row>
    <row r="52" spans="3:9" ht="13.5" customHeight="1" thickBot="1" x14ac:dyDescent="0.25">
      <c r="C52" s="40" t="s">
        <v>5</v>
      </c>
      <c r="D52" s="40"/>
      <c r="E52" s="40"/>
      <c r="F52" s="40"/>
      <c r="G52" s="40"/>
      <c r="H52" s="40"/>
      <c r="I52" s="40"/>
    </row>
    <row r="53" spans="3:9" ht="26.25" customHeight="1" thickBot="1" x14ac:dyDescent="0.25">
      <c r="C53" s="7" t="s">
        <v>4</v>
      </c>
      <c r="D53" s="41" t="s">
        <v>3</v>
      </c>
      <c r="E53" s="41"/>
      <c r="F53" s="41"/>
      <c r="G53" s="41"/>
      <c r="H53" s="41"/>
      <c r="I53" s="6" t="s">
        <v>2</v>
      </c>
    </row>
    <row r="54" spans="3:9" ht="17.25" customHeight="1" x14ac:dyDescent="0.25">
      <c r="C54" s="5" t="s">
        <v>1</v>
      </c>
      <c r="D54" s="5"/>
    </row>
    <row r="55" spans="3:9" ht="12.75" hidden="1" customHeight="1" x14ac:dyDescent="0.2">
      <c r="C55" s="4"/>
    </row>
    <row r="56" spans="3:9" x14ac:dyDescent="0.2">
      <c r="D56" s="3"/>
      <c r="E56" s="3"/>
      <c r="F56" s="3"/>
    </row>
    <row r="57" spans="3:9" hidden="1" x14ac:dyDescent="0.2">
      <c r="H57" s="2">
        <f>4363.67+894.83+4010.09+16658.96+1290.27+1668.13+395.64</f>
        <v>29281.59</v>
      </c>
    </row>
    <row r="58" spans="3:9" x14ac:dyDescent="0.2">
      <c r="D58" s="3"/>
    </row>
    <row r="59" spans="3:9" x14ac:dyDescent="0.2">
      <c r="C59" s="2" t="s">
        <v>0</v>
      </c>
      <c r="E59" s="3">
        <f>+E50+E38+12777.38</f>
        <v>310234.31999999995</v>
      </c>
      <c r="F59" s="3"/>
      <c r="G59" s="3">
        <f>+G50+G38</f>
        <v>375793.26999999996</v>
      </c>
    </row>
  </sheetData>
  <mergeCells count="10">
    <mergeCell ref="C52:I52"/>
    <mergeCell ref="D53:H53"/>
    <mergeCell ref="I33:I37"/>
    <mergeCell ref="I41:I42"/>
    <mergeCell ref="C27:I27"/>
    <mergeCell ref="C28:I28"/>
    <mergeCell ref="C32:I32"/>
    <mergeCell ref="C30:I30"/>
    <mergeCell ref="C29:I29"/>
    <mergeCell ref="C39:I39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I20"/>
  <sheetViews>
    <sheetView tabSelected="1" zoomScaleNormal="100" zoomScaleSheetLayoutView="120" workbookViewId="0">
      <selection activeCell="B16" sqref="B16:E16"/>
    </sheetView>
  </sheetViews>
  <sheetFormatPr defaultRowHeight="15" x14ac:dyDescent="0.25"/>
  <cols>
    <col min="1" max="1" width="4.5703125" style="55" customWidth="1"/>
    <col min="2" max="2" width="12.42578125" style="55" customWidth="1"/>
    <col min="3" max="3" width="13.28515625" style="55" hidden="1" customWidth="1"/>
    <col min="4" max="4" width="12.140625" style="55" customWidth="1"/>
    <col min="5" max="5" width="13.5703125" style="55" customWidth="1"/>
    <col min="6" max="6" width="13.28515625" style="55" customWidth="1"/>
    <col min="7" max="7" width="14.28515625" style="55" customWidth="1"/>
    <col min="8" max="8" width="15.140625" style="55" customWidth="1"/>
    <col min="9" max="9" width="13.7109375" style="55" customWidth="1"/>
    <col min="10" max="16384" width="9.140625" style="55"/>
  </cols>
  <sheetData>
    <row r="12" spans="1:9" x14ac:dyDescent="0.25">
      <c r="A12" s="62" t="s">
        <v>57</v>
      </c>
      <c r="B12" s="62"/>
      <c r="C12" s="62"/>
      <c r="D12" s="62"/>
      <c r="E12" s="62"/>
      <c r="F12" s="62"/>
      <c r="G12" s="62"/>
      <c r="H12" s="62"/>
      <c r="I12" s="62"/>
    </row>
    <row r="13" spans="1:9" x14ac:dyDescent="0.25">
      <c r="A13" s="62" t="s">
        <v>56</v>
      </c>
      <c r="B13" s="62"/>
      <c r="C13" s="62"/>
      <c r="D13" s="62"/>
      <c r="E13" s="62"/>
      <c r="F13" s="62"/>
      <c r="G13" s="62"/>
      <c r="H13" s="62"/>
      <c r="I13" s="62"/>
    </row>
    <row r="14" spans="1:9" x14ac:dyDescent="0.25">
      <c r="A14" s="62" t="s">
        <v>55</v>
      </c>
      <c r="B14" s="62"/>
      <c r="C14" s="62"/>
      <c r="D14" s="62"/>
      <c r="E14" s="62"/>
      <c r="F14" s="62"/>
      <c r="G14" s="62"/>
      <c r="H14" s="62"/>
      <c r="I14" s="62"/>
    </row>
    <row r="15" spans="1:9" ht="60" x14ac:dyDescent="0.25">
      <c r="A15" s="60" t="s">
        <v>54</v>
      </c>
      <c r="B15" s="60" t="s">
        <v>53</v>
      </c>
      <c r="C15" s="60" t="s">
        <v>52</v>
      </c>
      <c r="D15" s="60" t="s">
        <v>51</v>
      </c>
      <c r="E15" s="60" t="s">
        <v>50</v>
      </c>
      <c r="F15" s="61" t="s">
        <v>49</v>
      </c>
      <c r="G15" s="61" t="s">
        <v>48</v>
      </c>
      <c r="H15" s="60" t="s">
        <v>47</v>
      </c>
      <c r="I15" s="60" t="s">
        <v>46</v>
      </c>
    </row>
    <row r="16" spans="1:9" x14ac:dyDescent="0.25">
      <c r="A16" s="59" t="s">
        <v>45</v>
      </c>
      <c r="B16" s="58">
        <v>8.4798399999999994</v>
      </c>
      <c r="C16" s="58"/>
      <c r="D16" s="58">
        <v>24.119039999999998</v>
      </c>
      <c r="E16" s="58">
        <v>23.2133</v>
      </c>
      <c r="F16" s="57">
        <v>12.777380000000001</v>
      </c>
      <c r="G16" s="57">
        <v>65.59</v>
      </c>
      <c r="H16" s="57">
        <f>4010.09/1000</f>
        <v>4.0100899999999999</v>
      </c>
      <c r="I16" s="57">
        <f>B16+D16+F16-G16</f>
        <v>-20.213740000000008</v>
      </c>
    </row>
    <row r="18" spans="1:1" ht="13.9" customHeight="1" x14ac:dyDescent="0.25">
      <c r="A18" s="55" t="s">
        <v>44</v>
      </c>
    </row>
    <row r="19" spans="1:1" x14ac:dyDescent="0.25">
      <c r="A19" s="55" t="s">
        <v>43</v>
      </c>
    </row>
    <row r="20" spans="1:1" s="56" customFormat="1" x14ac:dyDescent="0.25"/>
  </sheetData>
  <mergeCells count="3">
    <mergeCell ref="A12:I12"/>
    <mergeCell ref="A13:I13"/>
    <mergeCell ref="A14:I14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Березовая7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2019-03-19T08:06:19Z</dcterms:created>
  <dcterms:modified xsi:type="dcterms:W3CDTF">2019-03-20T07:48:55Z</dcterms:modified>
</cp:coreProperties>
</file>