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Кленовая5 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3" i="1" l="1"/>
  <c r="H24" i="1"/>
  <c r="K24" i="1"/>
  <c r="H25" i="1"/>
  <c r="K25" i="1"/>
  <c r="H26" i="1"/>
  <c r="K26" i="1"/>
  <c r="E27" i="1"/>
  <c r="H27" i="1" s="1"/>
  <c r="F27" i="1"/>
  <c r="G27" i="1"/>
  <c r="K27" i="1"/>
  <c r="D28" i="1"/>
  <c r="E28" i="1"/>
  <c r="F28" i="1"/>
  <c r="G28" i="1"/>
  <c r="G31" i="1"/>
  <c r="H31" i="1"/>
  <c r="J31" i="1"/>
  <c r="K31" i="1"/>
  <c r="H32" i="1"/>
  <c r="H41" i="1" s="1"/>
  <c r="H33" i="1"/>
  <c r="H34" i="1"/>
  <c r="H35" i="1"/>
  <c r="G36" i="1"/>
  <c r="H36" i="1"/>
  <c r="G37" i="1"/>
  <c r="H37" i="1"/>
  <c r="F38" i="1"/>
  <c r="F41" i="1" s="1"/>
  <c r="G38" i="1"/>
  <c r="H38" i="1"/>
  <c r="J38" i="1"/>
  <c r="K38" i="1"/>
  <c r="E39" i="1"/>
  <c r="F39" i="1"/>
  <c r="G39" i="1"/>
  <c r="H39" i="1"/>
  <c r="G40" i="1"/>
  <c r="H40" i="1"/>
  <c r="D41" i="1"/>
  <c r="E41" i="1"/>
  <c r="G41" i="1"/>
  <c r="G50" i="1" s="1"/>
  <c r="H49" i="1"/>
  <c r="E50" i="1"/>
  <c r="H28" i="1" l="1"/>
  <c r="H44" i="1" s="1"/>
</calcChain>
</file>

<file path=xl/sharedStrings.xml><?xml version="1.0" encoding="utf-8"?>
<sst xmlns="http://schemas.openxmlformats.org/spreadsheetml/2006/main" count="71" uniqueCount="64">
  <si>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</si>
  <si>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</si>
  <si>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</si>
  <si>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</si>
  <si>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</si>
  <si>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</si>
  <si>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</si>
  <si>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</si>
  <si>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</si>
  <si>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</si>
  <si>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</si>
  <si>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</si>
  <si>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</si>
  <si>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</si>
  <si>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</si>
  <si>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</si>
  <si>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</si>
  <si>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</si>
  <si>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</si>
  <si>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</si>
  <si>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</si>
  <si>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</si>
  <si>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</si>
  <si>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Н/2009-77 от 01.04.2009г.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</si>
  <si>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</si>
  <si>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</si>
  <si>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</si>
  <si>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</si>
  <si>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</si>
  <si>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</si>
  <si>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</si>
  <si>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</si>
  <si>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</si>
  <si>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</si>
  <si>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</si>
  <si>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</si>
  <si>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</si>
  <si>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"СТЭК",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</si>
  <si>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</si>
  <si>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</si>
  <si>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</si>
  <si>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5/2 по ул. Кленовая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</si>
  <si>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</si>
  <si>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</si>
  <si>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</si>
  <si>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- 105.35р</t>
  </si>
  <si>
    <t>ремонт бетонных ступеней - 130.85р.</t>
  </si>
  <si>
    <t>установка адресной таблички - 944.00 р.</t>
  </si>
  <si>
    <t>работы по электрикe - 558.01р.</t>
  </si>
  <si>
    <t>демонтаж и установка металлического козырька - 12000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</si>
  <si>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</t>
    </r>
    <r>
      <rPr>
        <b/>
        <sz val="11"/>
        <color indexed="8"/>
        <rFont val="Calibri"/>
        <family val="2"/>
        <charset val="204"/>
      </rPr>
      <t>,90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</si>
  <si>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</si>
  <si>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</si>
  <si>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</si>
  <si>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</si>
  <si>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</si>
  <si>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</si>
  <si>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</si>
  <si>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</si>
  <si>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</si>
  <si>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</si>
  <si>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5/2 по ул. Кленовая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</si>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</sst>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4" fontId="8" fillId="0" borderId="9" xfId="0" applyNumberFormat="1" applyFont="1" applyFill="1" applyBorder="1" applyAlignment="1">
      <alignment vertical="top" wrapText="1"/>
    </xf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0" fontId="5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/>
    </xf>
    <xf numFmtId="0" fontId="1" fillId="0" borderId="0" xfId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K50"/>
  <sheetViews>
    <sheetView topLeftCell="C21" workbookViewId="0">
      <selection activeCell="F27" sqref="F27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1406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44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21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4.25" x14ac:dyDescent="0.2">
      <c r="C17" s="45" t="s">
        <v>43</v>
      </c>
      <c r="D17" s="45"/>
      <c r="E17" s="45"/>
      <c r="F17" s="45"/>
      <c r="G17" s="45"/>
      <c r="H17" s="45"/>
      <c r="I17" s="45"/>
    </row>
    <row r="18" spans="3:11" x14ac:dyDescent="0.2">
      <c r="C18" s="46" t="s">
        <v>42</v>
      </c>
      <c r="D18" s="46"/>
      <c r="E18" s="46"/>
      <c r="F18" s="46"/>
      <c r="G18" s="46"/>
      <c r="H18" s="46"/>
      <c r="I18" s="46"/>
    </row>
    <row r="19" spans="3:11" x14ac:dyDescent="0.2">
      <c r="C19" s="46" t="s">
        <v>41</v>
      </c>
      <c r="D19" s="46"/>
      <c r="E19" s="46"/>
      <c r="F19" s="46"/>
      <c r="G19" s="46"/>
      <c r="H19" s="46"/>
      <c r="I19" s="46"/>
    </row>
    <row r="20" spans="3:11" ht="6" customHeight="1" thickBot="1" x14ac:dyDescent="0.25">
      <c r="C20" s="52"/>
      <c r="D20" s="52"/>
      <c r="E20" s="52"/>
      <c r="F20" s="52"/>
      <c r="G20" s="52"/>
      <c r="H20" s="52"/>
      <c r="I20" s="52"/>
    </row>
    <row r="21" spans="3:11" ht="53.25" customHeight="1" thickBot="1" x14ac:dyDescent="0.25">
      <c r="C21" s="25" t="s">
        <v>31</v>
      </c>
      <c r="D21" s="28" t="s">
        <v>30</v>
      </c>
      <c r="E21" s="27" t="s">
        <v>29</v>
      </c>
      <c r="F21" s="27" t="s">
        <v>28</v>
      </c>
      <c r="G21" s="27" t="s">
        <v>27</v>
      </c>
      <c r="H21" s="27" t="s">
        <v>26</v>
      </c>
      <c r="I21" s="28" t="s">
        <v>40</v>
      </c>
    </row>
    <row r="22" spans="3:11" ht="13.5" customHeight="1" thickBot="1" x14ac:dyDescent="0.25">
      <c r="C22" s="49" t="s">
        <v>39</v>
      </c>
      <c r="D22" s="50"/>
      <c r="E22" s="50"/>
      <c r="F22" s="50"/>
      <c r="G22" s="50"/>
      <c r="H22" s="50"/>
      <c r="I22" s="51"/>
    </row>
    <row r="23" spans="3:11" ht="13.5" customHeight="1" thickBot="1" x14ac:dyDescent="0.25">
      <c r="C23" s="14" t="s">
        <v>38</v>
      </c>
      <c r="D23" s="18">
        <v>20982.890000000072</v>
      </c>
      <c r="E23" s="21">
        <v>238673.48</v>
      </c>
      <c r="F23" s="21">
        <v>239837.05</v>
      </c>
      <c r="G23" s="21">
        <v>245268.01</v>
      </c>
      <c r="H23" s="21">
        <f>+D23+E23-F23</f>
        <v>19819.320000000094</v>
      </c>
      <c r="I23" s="42" t="s">
        <v>37</v>
      </c>
      <c r="K23" s="1">
        <v>37064.22</v>
      </c>
    </row>
    <row r="24" spans="3:11" ht="13.5" customHeight="1" thickBot="1" x14ac:dyDescent="0.25">
      <c r="C24" s="14" t="s">
        <v>36</v>
      </c>
      <c r="D24" s="18">
        <v>3155.7899999999936</v>
      </c>
      <c r="E24" s="17">
        <v>83372.81</v>
      </c>
      <c r="F24" s="17">
        <v>78335.89</v>
      </c>
      <c r="G24" s="21">
        <v>89821.67</v>
      </c>
      <c r="H24" s="21">
        <f>+D24+E24-F24</f>
        <v>8192.7099999999919</v>
      </c>
      <c r="I24" s="43"/>
      <c r="K24" s="1">
        <f>6709.42-2793.43</f>
        <v>3915.9900000000002</v>
      </c>
    </row>
    <row r="25" spans="3:11" ht="13.5" customHeight="1" thickBot="1" x14ac:dyDescent="0.25">
      <c r="C25" s="14" t="s">
        <v>35</v>
      </c>
      <c r="D25" s="18">
        <v>2584.0899999999892</v>
      </c>
      <c r="E25" s="17">
        <v>54900.38</v>
      </c>
      <c r="F25" s="17">
        <v>50731.83</v>
      </c>
      <c r="G25" s="21">
        <v>41708.639999999999</v>
      </c>
      <c r="H25" s="21">
        <f>+D25+E25-F25</f>
        <v>6752.6399999999849</v>
      </c>
      <c r="I25" s="43"/>
      <c r="K25" s="1">
        <f>3485.2-25.48</f>
        <v>3459.72</v>
      </c>
    </row>
    <row r="26" spans="3:11" ht="13.5" customHeight="1" thickBot="1" x14ac:dyDescent="0.25">
      <c r="C26" s="14" t="s">
        <v>34</v>
      </c>
      <c r="D26" s="18">
        <v>1577.7200000000012</v>
      </c>
      <c r="E26" s="17">
        <v>38610.86</v>
      </c>
      <c r="F26" s="17">
        <v>35840.67</v>
      </c>
      <c r="G26" s="21">
        <v>32735.52</v>
      </c>
      <c r="H26" s="21">
        <f>+D26+E26-F26</f>
        <v>4347.9100000000035</v>
      </c>
      <c r="I26" s="43"/>
      <c r="K26" s="1">
        <f>1235.83-163.26+926.02-180.88</f>
        <v>1817.71</v>
      </c>
    </row>
    <row r="27" spans="3:11" ht="13.5" customHeight="1" thickBot="1" x14ac:dyDescent="0.25">
      <c r="C27" s="14" t="s">
        <v>33</v>
      </c>
      <c r="D27" s="18">
        <v>134.12999999999556</v>
      </c>
      <c r="E27" s="17">
        <f>310.08+129.31+2035.38</f>
        <v>2474.77</v>
      </c>
      <c r="F27" s="17">
        <f>1911.69+127.19+287.13</f>
        <v>2326.0100000000002</v>
      </c>
      <c r="G27" s="21">
        <f>+E27</f>
        <v>2474.77</v>
      </c>
      <c r="H27" s="21">
        <f>+D27+E27-F27</f>
        <v>282.88999999999533</v>
      </c>
      <c r="I27" s="44"/>
      <c r="K27" s="1">
        <f>503.24+197.96</f>
        <v>701.2</v>
      </c>
    </row>
    <row r="28" spans="3:11" ht="13.5" customHeight="1" thickBot="1" x14ac:dyDescent="0.25">
      <c r="C28" s="14" t="s">
        <v>8</v>
      </c>
      <c r="D28" s="13">
        <f>SUM(D23:D27)</f>
        <v>28434.620000000054</v>
      </c>
      <c r="E28" s="13">
        <f>SUM(E23:E27)</f>
        <v>418032.30000000005</v>
      </c>
      <c r="F28" s="13">
        <f>SUM(F23:F27)</f>
        <v>407071.45</v>
      </c>
      <c r="G28" s="13">
        <f>SUM(G23:G27)</f>
        <v>412008.61000000004</v>
      </c>
      <c r="H28" s="30">
        <f>SUM(H23:H27)</f>
        <v>39395.470000000067</v>
      </c>
      <c r="I28" s="29"/>
    </row>
    <row r="29" spans="3:11" ht="13.5" customHeight="1" thickBot="1" x14ac:dyDescent="0.25">
      <c r="C29" s="47" t="s">
        <v>32</v>
      </c>
      <c r="D29" s="47"/>
      <c r="E29" s="47"/>
      <c r="F29" s="47"/>
      <c r="G29" s="47"/>
      <c r="H29" s="47"/>
      <c r="I29" s="48"/>
    </row>
    <row r="30" spans="3:11" ht="50.25" customHeight="1" thickBot="1" x14ac:dyDescent="0.25">
      <c r="C30" s="20" t="s">
        <v>31</v>
      </c>
      <c r="D30" s="28" t="s">
        <v>30</v>
      </c>
      <c r="E30" s="27" t="s">
        <v>29</v>
      </c>
      <c r="F30" s="27" t="s">
        <v>28</v>
      </c>
      <c r="G30" s="27" t="s">
        <v>27</v>
      </c>
      <c r="H30" s="27" t="s">
        <v>26</v>
      </c>
      <c r="I30" s="26" t="s">
        <v>25</v>
      </c>
    </row>
    <row r="31" spans="3:11" ht="22.5" customHeight="1" thickBot="1" x14ac:dyDescent="0.25">
      <c r="C31" s="25" t="s">
        <v>24</v>
      </c>
      <c r="D31" s="24">
        <v>9344.0500000000175</v>
      </c>
      <c r="E31" s="16">
        <v>237713.88</v>
      </c>
      <c r="F31" s="16">
        <v>229909.34</v>
      </c>
      <c r="G31" s="16">
        <f>+E31</f>
        <v>237713.88</v>
      </c>
      <c r="H31" s="16">
        <f t="shared" ref="H31:H40" si="0">+D31+E31-F31</f>
        <v>17148.590000000026</v>
      </c>
      <c r="I31" s="38" t="s">
        <v>23</v>
      </c>
      <c r="J31" s="23">
        <f>10257.49-D31</f>
        <v>913.43999999998232</v>
      </c>
      <c r="K31" s="23">
        <f>49.68+196.03+14846.83-H31</f>
        <v>-2056.0500000000266</v>
      </c>
    </row>
    <row r="32" spans="3:11" ht="14.25" customHeight="1" thickBot="1" x14ac:dyDescent="0.25">
      <c r="C32" s="14" t="s">
        <v>22</v>
      </c>
      <c r="D32" s="18">
        <v>1960.1299999999974</v>
      </c>
      <c r="E32" s="21">
        <v>50285.88</v>
      </c>
      <c r="F32" s="21">
        <v>48618.39</v>
      </c>
      <c r="G32" s="16">
        <v>13738.21</v>
      </c>
      <c r="H32" s="16">
        <f t="shared" si="0"/>
        <v>3627.6199999999953</v>
      </c>
      <c r="I32" s="39"/>
    </row>
    <row r="33" spans="3:11" ht="13.5" customHeight="1" thickBot="1" x14ac:dyDescent="0.25">
      <c r="C33" s="20" t="s">
        <v>21</v>
      </c>
      <c r="D33" s="22">
        <v>0</v>
      </c>
      <c r="E33" s="21"/>
      <c r="F33" s="21"/>
      <c r="G33" s="16"/>
      <c r="H33" s="16">
        <f t="shared" si="0"/>
        <v>0</v>
      </c>
      <c r="I33" s="12"/>
    </row>
    <row r="34" spans="3:11" ht="12.75" hidden="1" customHeight="1" thickBot="1" x14ac:dyDescent="0.25">
      <c r="C34" s="14" t="s">
        <v>20</v>
      </c>
      <c r="D34" s="18">
        <v>0</v>
      </c>
      <c r="E34" s="21"/>
      <c r="F34" s="21"/>
      <c r="G34" s="16"/>
      <c r="H34" s="16">
        <f t="shared" si="0"/>
        <v>0</v>
      </c>
      <c r="I34" s="19" t="s">
        <v>19</v>
      </c>
    </row>
    <row r="35" spans="3:11" ht="27.75" customHeight="1" thickBot="1" x14ac:dyDescent="0.25">
      <c r="C35" s="14" t="s">
        <v>18</v>
      </c>
      <c r="D35" s="18">
        <v>2135.2900000000009</v>
      </c>
      <c r="E35" s="21">
        <v>54719.040000000001</v>
      </c>
      <c r="F35" s="21">
        <v>52906.97</v>
      </c>
      <c r="G35" s="16">
        <v>50554.59</v>
      </c>
      <c r="H35" s="16">
        <f t="shared" si="0"/>
        <v>3947.3600000000006</v>
      </c>
      <c r="I35" s="15" t="s">
        <v>17</v>
      </c>
      <c r="J35" s="1">
        <v>2307.29</v>
      </c>
      <c r="K35" s="1">
        <v>3417.58</v>
      </c>
    </row>
    <row r="36" spans="3:11" ht="24.75" customHeight="1" thickBot="1" x14ac:dyDescent="0.25">
      <c r="C36" s="14" t="s">
        <v>16</v>
      </c>
      <c r="D36" s="18">
        <v>22.5799999999997</v>
      </c>
      <c r="E36" s="17">
        <v>1801.08</v>
      </c>
      <c r="F36" s="17">
        <v>1693.72</v>
      </c>
      <c r="G36" s="16">
        <f>+E36</f>
        <v>1801.08</v>
      </c>
      <c r="H36" s="16">
        <f t="shared" si="0"/>
        <v>129.9399999999996</v>
      </c>
      <c r="I36" s="15" t="s">
        <v>15</v>
      </c>
    </row>
    <row r="37" spans="3:11" ht="13.5" customHeight="1" thickBot="1" x14ac:dyDescent="0.25">
      <c r="C37" s="20" t="s">
        <v>14</v>
      </c>
      <c r="D37" s="18">
        <v>1334.9200000000019</v>
      </c>
      <c r="E37" s="17">
        <v>23418.87</v>
      </c>
      <c r="F37" s="17">
        <v>23967.13</v>
      </c>
      <c r="G37" s="16">
        <f>+E37</f>
        <v>23418.87</v>
      </c>
      <c r="H37" s="16">
        <f t="shared" si="0"/>
        <v>786.65999999999985</v>
      </c>
      <c r="I37" s="19"/>
    </row>
    <row r="38" spans="3:11" ht="13.5" customHeight="1" thickBot="1" x14ac:dyDescent="0.25">
      <c r="C38" s="20" t="s">
        <v>13</v>
      </c>
      <c r="D38" s="18">
        <v>-354.52</v>
      </c>
      <c r="E38" s="17"/>
      <c r="F38" s="17">
        <f>-177.26-177.26</f>
        <v>-354.52</v>
      </c>
      <c r="G38" s="16">
        <f>+E38</f>
        <v>0</v>
      </c>
      <c r="H38" s="16">
        <f t="shared" si="0"/>
        <v>0</v>
      </c>
      <c r="I38" s="19"/>
      <c r="J38" s="1">
        <f>494.12+244.68</f>
        <v>738.8</v>
      </c>
      <c r="K38" s="1">
        <f>-138.47-68.57</f>
        <v>-207.04</v>
      </c>
    </row>
    <row r="39" spans="3:11" ht="13.5" customHeight="1" thickBot="1" x14ac:dyDescent="0.25">
      <c r="C39" s="20" t="s">
        <v>12</v>
      </c>
      <c r="D39" s="18">
        <v>112.98999999999978</v>
      </c>
      <c r="E39" s="17">
        <f>4698.87+1222.39</f>
        <v>5921.26</v>
      </c>
      <c r="F39" s="17">
        <f>4531.02+1172.14</f>
        <v>5703.1600000000008</v>
      </c>
      <c r="G39" s="16">
        <f>+E39</f>
        <v>5921.26</v>
      </c>
      <c r="H39" s="16">
        <f t="shared" si="0"/>
        <v>331.08999999999924</v>
      </c>
      <c r="I39" s="19" t="s">
        <v>11</v>
      </c>
    </row>
    <row r="40" spans="3:11" ht="13.5" customHeight="1" thickBot="1" x14ac:dyDescent="0.25">
      <c r="C40" s="14" t="s">
        <v>10</v>
      </c>
      <c r="D40" s="18">
        <v>192.35000000000127</v>
      </c>
      <c r="E40" s="17">
        <v>7480.68</v>
      </c>
      <c r="F40" s="17">
        <v>7133.37</v>
      </c>
      <c r="G40" s="16">
        <f>+E40</f>
        <v>7480.68</v>
      </c>
      <c r="H40" s="16">
        <f t="shared" si="0"/>
        <v>539.66000000000167</v>
      </c>
      <c r="I40" s="15" t="s">
        <v>9</v>
      </c>
    </row>
    <row r="41" spans="3:11" s="11" customFormat="1" ht="13.5" customHeight="1" thickBot="1" x14ac:dyDescent="0.25">
      <c r="C41" s="14" t="s">
        <v>8</v>
      </c>
      <c r="D41" s="13">
        <f>SUM(D31:D40)</f>
        <v>14747.790000000019</v>
      </c>
      <c r="E41" s="13">
        <f>SUM(E31:E40)</f>
        <v>381340.69</v>
      </c>
      <c r="F41" s="13">
        <f>SUM(F31:F40)</f>
        <v>369577.55999999988</v>
      </c>
      <c r="G41" s="13">
        <f>SUM(G31:G40)</f>
        <v>340628.57</v>
      </c>
      <c r="H41" s="13">
        <f>SUM(H31:H40)</f>
        <v>26510.92000000002</v>
      </c>
      <c r="I41" s="12"/>
    </row>
    <row r="42" spans="3:11" ht="13.5" customHeight="1" thickBot="1" x14ac:dyDescent="0.25">
      <c r="C42" s="40" t="s">
        <v>7</v>
      </c>
      <c r="D42" s="40"/>
      <c r="E42" s="40"/>
      <c r="F42" s="40"/>
      <c r="G42" s="40"/>
      <c r="H42" s="40"/>
      <c r="I42" s="40"/>
    </row>
    <row r="43" spans="3:11" ht="26.25" customHeight="1" thickBot="1" x14ac:dyDescent="0.25">
      <c r="C43" s="10" t="s">
        <v>6</v>
      </c>
      <c r="D43" s="41" t="s">
        <v>5</v>
      </c>
      <c r="E43" s="41"/>
      <c r="F43" s="41"/>
      <c r="G43" s="41"/>
      <c r="H43" s="41"/>
      <c r="I43" s="9" t="s">
        <v>4</v>
      </c>
    </row>
    <row r="44" spans="3:11" ht="22.5" customHeight="1" x14ac:dyDescent="0.3">
      <c r="C44" s="8" t="s">
        <v>3</v>
      </c>
      <c r="D44" s="8"/>
      <c r="E44" s="8"/>
      <c r="F44" s="8"/>
      <c r="G44" s="8"/>
      <c r="H44" s="7">
        <f>+H28+H41</f>
        <v>65906.390000000087</v>
      </c>
    </row>
    <row r="45" spans="3:11" ht="15" hidden="1" x14ac:dyDescent="0.25">
      <c r="C45" s="5" t="s">
        <v>2</v>
      </c>
      <c r="D45" s="5"/>
    </row>
    <row r="46" spans="3:11" ht="12.75" hidden="1" customHeight="1" x14ac:dyDescent="0.2">
      <c r="C46" s="6" t="s">
        <v>1</v>
      </c>
    </row>
    <row r="47" spans="3:11" ht="15" customHeight="1" x14ac:dyDescent="0.25">
      <c r="C47" s="5"/>
      <c r="D47" s="5"/>
    </row>
    <row r="48" spans="3:11" ht="15" customHeight="1" x14ac:dyDescent="0.25">
      <c r="C48" s="5"/>
      <c r="D48" s="4"/>
      <c r="E48" s="4"/>
      <c r="F48" s="4"/>
    </row>
    <row r="49" spans="3:8" hidden="1" x14ac:dyDescent="0.2">
      <c r="D49" s="3"/>
      <c r="H49" s="2">
        <f>3947.36+539.66+129.94+3627.62+17148.59+786.66+267.21+63.88</f>
        <v>26510.92</v>
      </c>
    </row>
    <row r="50" spans="3:8" x14ac:dyDescent="0.2">
      <c r="C50" s="2" t="s">
        <v>0</v>
      </c>
      <c r="E50" s="3">
        <f>+E41+E28+5580</f>
        <v>804952.99</v>
      </c>
      <c r="F50" s="3"/>
      <c r="G50" s="3">
        <f>+G41+G28</f>
        <v>752637.18</v>
      </c>
      <c r="H50" s="3"/>
    </row>
  </sheetData>
  <mergeCells count="10">
    <mergeCell ref="I31:I32"/>
    <mergeCell ref="C42:I42"/>
    <mergeCell ref="D43:H43"/>
    <mergeCell ref="I23:I27"/>
    <mergeCell ref="C17:I17"/>
    <mergeCell ref="C18:I18"/>
    <mergeCell ref="C29:I29"/>
    <mergeCell ref="C22:I22"/>
    <mergeCell ref="C20:I20"/>
    <mergeCell ref="C19:I1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abSelected="1" topLeftCell="A13" zoomScaleNormal="100" zoomScaleSheetLayoutView="120" workbookViewId="0">
      <selection activeCell="G25" sqref="G25:G26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59" t="s">
        <v>63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62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61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57" t="s">
        <v>60</v>
      </c>
      <c r="B16" s="57" t="s">
        <v>59</v>
      </c>
      <c r="C16" s="57" t="s">
        <v>58</v>
      </c>
      <c r="D16" s="57" t="s">
        <v>57</v>
      </c>
      <c r="E16" s="57" t="s">
        <v>56</v>
      </c>
      <c r="F16" s="58" t="s">
        <v>55</v>
      </c>
      <c r="G16" s="58" t="s">
        <v>54</v>
      </c>
      <c r="H16" s="57" t="s">
        <v>53</v>
      </c>
      <c r="I16" s="57" t="s">
        <v>52</v>
      </c>
    </row>
    <row r="17" spans="1:9" x14ac:dyDescent="0.25">
      <c r="A17" s="56" t="s">
        <v>51</v>
      </c>
      <c r="B17" s="55">
        <v>150.34333000000001</v>
      </c>
      <c r="C17" s="55"/>
      <c r="D17" s="55">
        <v>50.285879999999999</v>
      </c>
      <c r="E17" s="55">
        <v>48.618389999999998</v>
      </c>
      <c r="F17" s="55">
        <v>5.58</v>
      </c>
      <c r="G17" s="55">
        <v>13.73821</v>
      </c>
      <c r="H17" s="54">
        <v>3.6276199999999998</v>
      </c>
      <c r="I17" s="54">
        <f>B17+D17+F17-G17</f>
        <v>192.471</v>
      </c>
    </row>
    <row r="19" spans="1:9" x14ac:dyDescent="0.25">
      <c r="A19" s="53" t="s">
        <v>50</v>
      </c>
    </row>
    <row r="20" spans="1:9" x14ac:dyDescent="0.25">
      <c r="A20" s="53" t="s">
        <v>49</v>
      </c>
    </row>
    <row r="21" spans="1:9" x14ac:dyDescent="0.25">
      <c r="A21" s="53" t="s">
        <v>48</v>
      </c>
    </row>
    <row r="22" spans="1:9" x14ac:dyDescent="0.25">
      <c r="A22" s="53" t="s">
        <v>47</v>
      </c>
    </row>
    <row r="23" spans="1:9" x14ac:dyDescent="0.25">
      <c r="A23" s="53" t="s">
        <v>46</v>
      </c>
    </row>
    <row r="24" spans="1:9" x14ac:dyDescent="0.25">
      <c r="A24" s="53" t="s">
        <v>45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2019-03-19T09:00:44Z</dcterms:created>
  <dcterms:modified xsi:type="dcterms:W3CDTF">2019-03-20T08:21:49Z</dcterms:modified>
</cp:coreProperties>
</file>