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15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/>
  <c r="H17" i="2"/>
  <c r="I17" i="2"/>
  <c r="H21" i="1" l="1"/>
  <c r="G22" i="1"/>
  <c r="H22" i="1"/>
  <c r="H23" i="1"/>
  <c r="H24" i="1"/>
  <c r="E25" i="1"/>
  <c r="F25" i="1"/>
  <c r="G25" i="1"/>
  <c r="H25" i="1"/>
  <c r="D26" i="1"/>
  <c r="E26" i="1"/>
  <c r="F26" i="1"/>
  <c r="G26" i="1"/>
  <c r="H26" i="1"/>
  <c r="G29" i="1"/>
  <c r="H29" i="1"/>
  <c r="H30" i="1"/>
  <c r="G31" i="1"/>
  <c r="H31" i="1"/>
  <c r="G32" i="1"/>
  <c r="H32" i="1"/>
  <c r="G33" i="1"/>
  <c r="H33" i="1"/>
  <c r="H34" i="1"/>
  <c r="G35" i="1"/>
  <c r="H35" i="1"/>
  <c r="E36" i="1"/>
  <c r="F36" i="1"/>
  <c r="G36" i="1"/>
  <c r="H36" i="1"/>
  <c r="G37" i="1"/>
  <c r="H37" i="1"/>
  <c r="D38" i="1"/>
  <c r="E38" i="1"/>
  <c r="F38" i="1"/>
  <c r="G38" i="1"/>
  <c r="H38" i="1"/>
  <c r="H42" i="1"/>
  <c r="H45" i="1"/>
  <c r="E46" i="1"/>
  <c r="G46" i="1"/>
</calcChain>
</file>

<file path=xl/sharedStrings.xml><?xml version="1.0" encoding="utf-8"?>
<sst xmlns="http://schemas.openxmlformats.org/spreadsheetml/2006/main" count="72" uniqueCount="64">
  <si>
    <t>ИТОГО ЖКУ</t>
  </si>
  <si>
    <t>Общая задолженность по дому  на 01.01.2019г.</t>
  </si>
  <si>
    <t>Габуева Д.З.             Куликова И.Г.</t>
  </si>
  <si>
    <t>Поступило от Габуевой Д.З. за управление и содержание общедомового имущества 11139.26 руб., от Куликовой И.Г. за управление и содержание общедомового имущества 16209.85 руб.</t>
  </si>
  <si>
    <t>Арендаторы</t>
  </si>
  <si>
    <t>ООО "ГМК"</t>
  </si>
  <si>
    <t xml:space="preserve">Поступило от ООО "ГМК" за размещение интернет оборудования 38436.70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</si>
  <si>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</si>
  <si>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</si>
  <si>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</si>
  <si>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</si>
  <si>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</si>
  <si>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</si>
  <si>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электричество подъездное и лифтовое</t>
  </si>
  <si>
    <t>пожарная сигнализация</t>
  </si>
  <si>
    <t xml:space="preserve"> ООО"Леноблстрой"</t>
  </si>
  <si>
    <t>Вывоз ТБО и  КГО</t>
  </si>
  <si>
    <t>ООО "СЗЛК", ООО ИЦ "Ликон"</t>
  </si>
  <si>
    <t>Лифт</t>
  </si>
  <si>
    <t>Домофон</t>
  </si>
  <si>
    <t>Электричество квартирное</t>
  </si>
  <si>
    <t>Текущий ремонт</t>
  </si>
  <si>
    <t>ООО "Уют-Сервис"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</si>
  <si>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</si>
  <si>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</si>
  <si>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</si>
  <si>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</si>
  <si>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</si>
  <si>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</si>
  <si>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</si>
  <si>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</si>
  <si>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</si>
  <si>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</si>
  <si>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</si>
  <si>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</si>
  <si>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</si>
  <si>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</si>
  <si>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</si>
  <si>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</si>
  <si>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</si>
  <si>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15/1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</si>
  <si>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</si>
  <si>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</si>
  <si>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</si>
  <si>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устройство перемычки в тепловом узле - 59721.00</t>
  </si>
  <si>
    <t>расходный инвентарь - 1043.25р</t>
  </si>
  <si>
    <t>обшивка кабина лифта - 2803.42р.</t>
  </si>
  <si>
    <t>ремонт балкона - 1376.57 р.</t>
  </si>
  <si>
    <t>работы по электрике - 10 561.21р.</t>
  </si>
  <si>
    <t>ремонт систем ХВС и ГВС  - 1428.81р.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</si>
  <si>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76.93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</si>
  <si>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</si>
  <si>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</si>
  <si>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</si>
  <si>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</si>
  <si>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</si>
  <si>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</si>
  <si>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</si>
  <si>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</si>
  <si>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</si>
  <si>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</si>
  <si>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№15/1  по ул. Ларина с 01.01.2018г. по 31.03.2018г.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</si>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</sst>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8" fillId="2" borderId="5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4" fillId="0" borderId="0" xfId="0" applyFont="1" applyFill="1" applyBorder="1"/>
    <xf numFmtId="0" fontId="7" fillId="0" borderId="0" xfId="0" applyFont="1" applyFill="1" applyAlignment="1">
      <alignment horizontal="center"/>
    </xf>
    <xf numFmtId="0" fontId="14" fillId="0" borderId="5" xfId="0" applyFont="1" applyFill="1" applyBorder="1"/>
    <xf numFmtId="0" fontId="14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164" fontId="1" fillId="0" borderId="0" xfId="1" applyNumberFormat="1" applyFill="1" applyBorder="1"/>
    <xf numFmtId="2" fontId="15" fillId="0" borderId="1" xfId="1" applyNumberFormat="1" applyFont="1" applyFill="1" applyBorder="1" applyAlignment="1">
      <alignment horizontal="center" vertical="center"/>
    </xf>
    <xf numFmtId="2" fontId="15" fillId="2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J47"/>
  <sheetViews>
    <sheetView topLeftCell="C15" workbookViewId="0">
      <selection activeCell="F25" sqref="F2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4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4.42578125" style="2" customWidth="1"/>
    <col min="9" max="9" width="20.7109375" style="2" customWidth="1"/>
    <col min="10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4.25" x14ac:dyDescent="0.2">
      <c r="C15" s="39" t="s">
        <v>42</v>
      </c>
      <c r="D15" s="39"/>
      <c r="E15" s="39"/>
      <c r="F15" s="39"/>
      <c r="G15" s="39"/>
      <c r="H15" s="39"/>
      <c r="I15" s="39"/>
    </row>
    <row r="16" spans="3:9" x14ac:dyDescent="0.2">
      <c r="C16" s="40" t="s">
        <v>41</v>
      </c>
      <c r="D16" s="40"/>
      <c r="E16" s="40"/>
      <c r="F16" s="40"/>
      <c r="G16" s="40"/>
      <c r="H16" s="40"/>
      <c r="I16" s="40"/>
    </row>
    <row r="17" spans="3:10" x14ac:dyDescent="0.2">
      <c r="C17" s="40" t="s">
        <v>40</v>
      </c>
      <c r="D17" s="40"/>
      <c r="E17" s="40"/>
      <c r="F17" s="40"/>
      <c r="G17" s="40"/>
      <c r="H17" s="40"/>
      <c r="I17" s="40"/>
    </row>
    <row r="18" spans="3:10" ht="6" customHeight="1" thickBot="1" x14ac:dyDescent="0.25">
      <c r="C18" s="45"/>
      <c r="D18" s="45"/>
      <c r="E18" s="45"/>
      <c r="F18" s="45"/>
      <c r="G18" s="45"/>
      <c r="H18" s="45"/>
      <c r="I18" s="45"/>
    </row>
    <row r="19" spans="3:10" ht="38.25" customHeight="1" thickBot="1" x14ac:dyDescent="0.25">
      <c r="C19" s="24" t="s">
        <v>30</v>
      </c>
      <c r="D19" s="27" t="s">
        <v>29</v>
      </c>
      <c r="E19" s="26" t="s">
        <v>28</v>
      </c>
      <c r="F19" s="26" t="s">
        <v>27</v>
      </c>
      <c r="G19" s="26" t="s">
        <v>26</v>
      </c>
      <c r="H19" s="26" t="s">
        <v>25</v>
      </c>
      <c r="I19" s="27" t="s">
        <v>39</v>
      </c>
    </row>
    <row r="20" spans="3:10" ht="13.5" customHeight="1" thickBot="1" x14ac:dyDescent="0.25">
      <c r="C20" s="42" t="s">
        <v>38</v>
      </c>
      <c r="D20" s="43"/>
      <c r="E20" s="43"/>
      <c r="F20" s="43"/>
      <c r="G20" s="43"/>
      <c r="H20" s="43"/>
      <c r="I20" s="44"/>
      <c r="J20" s="29"/>
    </row>
    <row r="21" spans="3:10" ht="13.5" customHeight="1" thickBot="1" x14ac:dyDescent="0.25">
      <c r="C21" s="12" t="s">
        <v>37</v>
      </c>
      <c r="D21" s="16">
        <v>421372.42999999993</v>
      </c>
      <c r="E21" s="18">
        <v>1236731.1000000001</v>
      </c>
      <c r="F21" s="18">
        <v>1409739.12</v>
      </c>
      <c r="G21" s="18">
        <v>1324313.29</v>
      </c>
      <c r="H21" s="28">
        <f>+D21+E21-F21</f>
        <v>248364.40999999992</v>
      </c>
      <c r="I21" s="46" t="s">
        <v>36</v>
      </c>
    </row>
    <row r="22" spans="3:10" ht="13.5" customHeight="1" thickBot="1" x14ac:dyDescent="0.25">
      <c r="C22" s="12" t="s">
        <v>35</v>
      </c>
      <c r="D22" s="16">
        <v>128089.21999999997</v>
      </c>
      <c r="E22" s="15">
        <v>266245.7</v>
      </c>
      <c r="F22" s="15">
        <v>338351.72</v>
      </c>
      <c r="G22" s="18">
        <f>+E22</f>
        <v>266245.7</v>
      </c>
      <c r="H22" s="28">
        <f>+D22+E22-F22</f>
        <v>55983.200000000012</v>
      </c>
      <c r="I22" s="47"/>
    </row>
    <row r="23" spans="3:10" ht="16.5" customHeight="1" thickBot="1" x14ac:dyDescent="0.25">
      <c r="C23" s="12" t="s">
        <v>34</v>
      </c>
      <c r="D23" s="16">
        <v>61279.630000000063</v>
      </c>
      <c r="E23" s="15">
        <v>115736.01</v>
      </c>
      <c r="F23" s="15">
        <v>145040.67000000001</v>
      </c>
      <c r="G23" s="18">
        <v>94698.4</v>
      </c>
      <c r="H23" s="28">
        <f>+D23+E23-F23</f>
        <v>31974.970000000059</v>
      </c>
      <c r="I23" s="47"/>
    </row>
    <row r="24" spans="3:10" ht="13.5" customHeight="1" thickBot="1" x14ac:dyDescent="0.25">
      <c r="C24" s="12" t="s">
        <v>33</v>
      </c>
      <c r="D24" s="16">
        <v>46283.119999999995</v>
      </c>
      <c r="E24" s="15">
        <v>97046.26</v>
      </c>
      <c r="F24" s="15">
        <v>120159.07</v>
      </c>
      <c r="G24" s="18">
        <v>43855.43</v>
      </c>
      <c r="H24" s="28">
        <f>+D24+E24-F24</f>
        <v>23170.309999999998</v>
      </c>
      <c r="I24" s="47"/>
    </row>
    <row r="25" spans="3:10" ht="15" customHeight="1" thickBot="1" x14ac:dyDescent="0.25">
      <c r="C25" s="12" t="s">
        <v>32</v>
      </c>
      <c r="D25" s="16">
        <v>8154.57</v>
      </c>
      <c r="E25" s="15">
        <f>11849.28+4648.62</f>
        <v>16497.900000000001</v>
      </c>
      <c r="F25" s="15">
        <f>5554.4+14407.81</f>
        <v>19962.21</v>
      </c>
      <c r="G25" s="18">
        <f>+E25</f>
        <v>16497.900000000001</v>
      </c>
      <c r="H25" s="28">
        <f>+D25+E25-F25</f>
        <v>4690.260000000002</v>
      </c>
      <c r="I25" s="48"/>
    </row>
    <row r="26" spans="3:10" ht="13.5" customHeight="1" thickBot="1" x14ac:dyDescent="0.25">
      <c r="C26" s="12" t="s">
        <v>9</v>
      </c>
      <c r="D26" s="11">
        <f>SUM(D21:D25)</f>
        <v>665178.97</v>
      </c>
      <c r="E26" s="11">
        <f>SUM(E21:E25)</f>
        <v>1732256.97</v>
      </c>
      <c r="F26" s="11">
        <f>SUM(F21:F25)</f>
        <v>2033252.79</v>
      </c>
      <c r="G26" s="11">
        <f>SUM(G21:G25)</f>
        <v>1745610.7199999997</v>
      </c>
      <c r="H26" s="11">
        <f>SUM(H21:H25)</f>
        <v>364183.14999999997</v>
      </c>
      <c r="I26" s="12"/>
    </row>
    <row r="27" spans="3:10" ht="13.5" customHeight="1" thickBot="1" x14ac:dyDescent="0.25">
      <c r="C27" s="41" t="s">
        <v>31</v>
      </c>
      <c r="D27" s="41"/>
      <c r="E27" s="41"/>
      <c r="F27" s="41"/>
      <c r="G27" s="41"/>
      <c r="H27" s="41"/>
      <c r="I27" s="41"/>
    </row>
    <row r="28" spans="3:10" ht="38.25" customHeight="1" thickBot="1" x14ac:dyDescent="0.25">
      <c r="C28" s="17" t="s">
        <v>30</v>
      </c>
      <c r="D28" s="27" t="s">
        <v>29</v>
      </c>
      <c r="E28" s="26" t="s">
        <v>28</v>
      </c>
      <c r="F28" s="26" t="s">
        <v>27</v>
      </c>
      <c r="G28" s="26" t="s">
        <v>26</v>
      </c>
      <c r="H28" s="26" t="s">
        <v>25</v>
      </c>
      <c r="I28" s="25" t="s">
        <v>24</v>
      </c>
    </row>
    <row r="29" spans="3:10" ht="13.5" customHeight="1" thickBot="1" x14ac:dyDescent="0.25">
      <c r="C29" s="24" t="s">
        <v>23</v>
      </c>
      <c r="D29" s="23">
        <v>326002.39999999967</v>
      </c>
      <c r="E29" s="14">
        <v>573704.29</v>
      </c>
      <c r="F29" s="14">
        <v>715245.6</v>
      </c>
      <c r="G29" s="14">
        <f>+E29</f>
        <v>573704.29</v>
      </c>
      <c r="H29" s="18">
        <f t="shared" ref="H29:H37" si="0">+D29+E29-F29</f>
        <v>184461.08999999973</v>
      </c>
      <c r="I29" s="22" t="s">
        <v>22</v>
      </c>
    </row>
    <row r="30" spans="3:10" ht="14.25" customHeight="1" thickBot="1" x14ac:dyDescent="0.25">
      <c r="C30" s="12" t="s">
        <v>21</v>
      </c>
      <c r="D30" s="16">
        <v>702.25</v>
      </c>
      <c r="E30" s="18">
        <v>1380</v>
      </c>
      <c r="F30" s="18">
        <v>1641.73</v>
      </c>
      <c r="G30" s="21">
        <v>76934.27</v>
      </c>
      <c r="H30" s="18">
        <f t="shared" si="0"/>
        <v>440.52</v>
      </c>
      <c r="I30" s="10"/>
    </row>
    <row r="31" spans="3:10" ht="14.25" customHeight="1" thickBot="1" x14ac:dyDescent="0.25">
      <c r="C31" s="12" t="s">
        <v>20</v>
      </c>
      <c r="D31" s="16">
        <v>115553.02000000002</v>
      </c>
      <c r="E31" s="18">
        <v>303369.86</v>
      </c>
      <c r="F31" s="18">
        <v>344942.39</v>
      </c>
      <c r="G31" s="14">
        <f>+E31</f>
        <v>303369.86</v>
      </c>
      <c r="H31" s="18">
        <f t="shared" si="0"/>
        <v>73980.489999999991</v>
      </c>
      <c r="I31" s="13" t="s">
        <v>12</v>
      </c>
    </row>
    <row r="32" spans="3:10" ht="13.5" customHeight="1" thickBot="1" x14ac:dyDescent="0.25">
      <c r="C32" s="17" t="s">
        <v>19</v>
      </c>
      <c r="D32" s="20">
        <v>9200</v>
      </c>
      <c r="E32" s="18">
        <v>16820.849999999999</v>
      </c>
      <c r="F32" s="18">
        <v>20643.98</v>
      </c>
      <c r="G32" s="14">
        <f>+E32</f>
        <v>16820.849999999999</v>
      </c>
      <c r="H32" s="18">
        <f t="shared" si="0"/>
        <v>5376.869999999999</v>
      </c>
      <c r="I32" s="10"/>
    </row>
    <row r="33" spans="3:9" ht="21.75" customHeight="1" thickBot="1" x14ac:dyDescent="0.25">
      <c r="C33" s="12" t="s">
        <v>18</v>
      </c>
      <c r="D33" s="16">
        <v>58969.920000000042</v>
      </c>
      <c r="E33" s="18">
        <v>100924.86</v>
      </c>
      <c r="F33" s="18">
        <v>127444.6</v>
      </c>
      <c r="G33" s="14">
        <f>+E33</f>
        <v>100924.86</v>
      </c>
      <c r="H33" s="18">
        <f t="shared" si="0"/>
        <v>32450.180000000022</v>
      </c>
      <c r="I33" s="19" t="s">
        <v>17</v>
      </c>
    </row>
    <row r="34" spans="3:9" ht="13.5" customHeight="1" thickBot="1" x14ac:dyDescent="0.25">
      <c r="C34" s="12" t="s">
        <v>16</v>
      </c>
      <c r="D34" s="16">
        <v>61522.910000000033</v>
      </c>
      <c r="E34" s="18">
        <v>108922.89</v>
      </c>
      <c r="F34" s="18">
        <v>135504.76999999999</v>
      </c>
      <c r="G34" s="14">
        <v>102806.84</v>
      </c>
      <c r="H34" s="18">
        <f t="shared" si="0"/>
        <v>34941.030000000057</v>
      </c>
      <c r="I34" s="13" t="s">
        <v>15</v>
      </c>
    </row>
    <row r="35" spans="3:9" ht="13.5" customHeight="1" thickBot="1" x14ac:dyDescent="0.25">
      <c r="C35" s="12" t="s">
        <v>14</v>
      </c>
      <c r="D35" s="16">
        <v>13191.79</v>
      </c>
      <c r="E35" s="15">
        <v>23440.080000000002</v>
      </c>
      <c r="F35" s="15">
        <v>29127.54</v>
      </c>
      <c r="G35" s="14">
        <f>+E35</f>
        <v>23440.080000000002</v>
      </c>
      <c r="H35" s="18">
        <f t="shared" si="0"/>
        <v>7504.3300000000017</v>
      </c>
      <c r="I35" s="13"/>
    </row>
    <row r="36" spans="3:9" ht="24.75" customHeight="1" thickBot="1" x14ac:dyDescent="0.25">
      <c r="C36" s="17" t="s">
        <v>13</v>
      </c>
      <c r="D36" s="16">
        <v>452.11999999999534</v>
      </c>
      <c r="E36" s="15">
        <f>30125.55+5083.54</f>
        <v>35209.089999999997</v>
      </c>
      <c r="F36" s="15">
        <f>22124.77+1489.91</f>
        <v>23614.68</v>
      </c>
      <c r="G36" s="14">
        <f>+E36</f>
        <v>35209.089999999997</v>
      </c>
      <c r="H36" s="14">
        <f t="shared" si="0"/>
        <v>12046.529999999992</v>
      </c>
      <c r="I36" s="13" t="s">
        <v>12</v>
      </c>
    </row>
    <row r="37" spans="3:9" ht="13.5" customHeight="1" thickBot="1" x14ac:dyDescent="0.25">
      <c r="C37" s="12" t="s">
        <v>11</v>
      </c>
      <c r="D37" s="16">
        <v>12872.759999999995</v>
      </c>
      <c r="E37" s="15">
        <v>23440.080000000002</v>
      </c>
      <c r="F37" s="15">
        <v>28818.94</v>
      </c>
      <c r="G37" s="14">
        <f>+E37</f>
        <v>23440.080000000002</v>
      </c>
      <c r="H37" s="14">
        <f t="shared" si="0"/>
        <v>7493.8999999999978</v>
      </c>
      <c r="I37" s="13" t="s">
        <v>10</v>
      </c>
    </row>
    <row r="38" spans="3:9" s="7" customFormat="1" ht="17.25" customHeight="1" thickBot="1" x14ac:dyDescent="0.25">
      <c r="C38" s="12" t="s">
        <v>9</v>
      </c>
      <c r="D38" s="11">
        <f>SUM(D29:D37)</f>
        <v>598467.16999999981</v>
      </c>
      <c r="E38" s="11">
        <f>SUM(E29:E37)</f>
        <v>1187212.0000000002</v>
      </c>
      <c r="F38" s="11">
        <f>SUM(F29:F37)</f>
        <v>1426984.23</v>
      </c>
      <c r="G38" s="11">
        <f>SUM(G29:G37)</f>
        <v>1256650.2200000004</v>
      </c>
      <c r="H38" s="11">
        <f>SUM(H29:H37)</f>
        <v>358694.93999999983</v>
      </c>
      <c r="I38" s="10"/>
    </row>
    <row r="39" spans="3:9" s="7" customFormat="1" ht="17.25" customHeight="1" x14ac:dyDescent="0.2">
      <c r="C39" s="37" t="s">
        <v>8</v>
      </c>
      <c r="D39" s="37"/>
      <c r="E39" s="37"/>
      <c r="F39" s="37"/>
      <c r="G39" s="37"/>
      <c r="H39" s="37"/>
      <c r="I39" s="37"/>
    </row>
    <row r="40" spans="3:9" s="7" customFormat="1" ht="19.5" customHeight="1" x14ac:dyDescent="0.2">
      <c r="C40" s="9" t="s">
        <v>7</v>
      </c>
      <c r="D40" s="38" t="s">
        <v>6</v>
      </c>
      <c r="E40" s="38"/>
      <c r="F40" s="38"/>
      <c r="G40" s="38"/>
      <c r="H40" s="38"/>
      <c r="I40" s="8" t="s">
        <v>5</v>
      </c>
    </row>
    <row r="41" spans="3:9" s="7" customFormat="1" ht="41.25" customHeight="1" x14ac:dyDescent="0.2">
      <c r="C41" s="9" t="s">
        <v>4</v>
      </c>
      <c r="D41" s="38" t="s">
        <v>3</v>
      </c>
      <c r="E41" s="38"/>
      <c r="F41" s="38"/>
      <c r="G41" s="38"/>
      <c r="H41" s="38"/>
      <c r="I41" s="8" t="s">
        <v>2</v>
      </c>
    </row>
    <row r="42" spans="3:9" ht="21" customHeight="1" x14ac:dyDescent="0.3">
      <c r="C42" s="6" t="s">
        <v>1</v>
      </c>
      <c r="D42" s="6"/>
      <c r="E42" s="6"/>
      <c r="F42" s="6"/>
      <c r="G42" s="6"/>
      <c r="H42" s="5">
        <f>+H26+H38</f>
        <v>722878.08999999985</v>
      </c>
    </row>
    <row r="43" spans="3:9" ht="26.25" customHeight="1" x14ac:dyDescent="0.2">
      <c r="C43" s="4"/>
    </row>
    <row r="45" spans="3:9" hidden="1" x14ac:dyDescent="0.2">
      <c r="D45" s="3"/>
      <c r="E45" s="3"/>
      <c r="F45" s="3"/>
      <c r="H45" s="3">
        <f>34941.03+5376.87+184461.09+7493.9+32450.18+440.52+7504.33+73980.49+9950.51+2096.02</f>
        <v>358694.94000000006</v>
      </c>
    </row>
    <row r="46" spans="3:9" x14ac:dyDescent="0.2">
      <c r="C46" s="2" t="s">
        <v>0</v>
      </c>
      <c r="E46" s="3">
        <f>+E38+E26+38436.7+27349.11</f>
        <v>2985254.7800000003</v>
      </c>
      <c r="F46" s="3"/>
      <c r="G46" s="3">
        <f>+G38+G26</f>
        <v>3002260.9400000004</v>
      </c>
      <c r="H46" s="3"/>
    </row>
    <row r="47" spans="3:9" x14ac:dyDescent="0.2">
      <c r="H47" s="3"/>
    </row>
  </sheetData>
  <mergeCells count="10">
    <mergeCell ref="C39:I39"/>
    <mergeCell ref="D40:H40"/>
    <mergeCell ref="D41:H41"/>
    <mergeCell ref="C15:I15"/>
    <mergeCell ref="C16:I16"/>
    <mergeCell ref="C27:I27"/>
    <mergeCell ref="C20:I20"/>
    <mergeCell ref="C18:I18"/>
    <mergeCell ref="C17:I17"/>
    <mergeCell ref="I21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3" zoomScaleNormal="100" zoomScaleSheetLayoutView="120" workbookViewId="0">
      <selection activeCell="G25" sqref="G25:G26"/>
    </sheetView>
  </sheetViews>
  <sheetFormatPr defaultRowHeight="15" x14ac:dyDescent="0.25"/>
  <cols>
    <col min="1" max="1" width="4.5703125" style="49" customWidth="1"/>
    <col min="2" max="2" width="12.42578125" style="49" customWidth="1"/>
    <col min="3" max="3" width="13.28515625" style="49" hidden="1" customWidth="1"/>
    <col min="4" max="4" width="12.140625" style="49" customWidth="1"/>
    <col min="5" max="5" width="13.5703125" style="49" customWidth="1"/>
    <col min="6" max="6" width="13.28515625" style="49" customWidth="1"/>
    <col min="7" max="7" width="14.28515625" style="49" customWidth="1"/>
    <col min="8" max="8" width="15.140625" style="49" customWidth="1"/>
    <col min="9" max="9" width="14.28515625" style="49" customWidth="1"/>
    <col min="10" max="16384" width="9.140625" style="49"/>
  </cols>
  <sheetData>
    <row r="13" spans="1:9" x14ac:dyDescent="0.25">
      <c r="A13" s="58" t="s">
        <v>63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61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60</v>
      </c>
      <c r="B16" s="56" t="s">
        <v>59</v>
      </c>
      <c r="C16" s="56" t="s">
        <v>58</v>
      </c>
      <c r="D16" s="56" t="s">
        <v>57</v>
      </c>
      <c r="E16" s="56" t="s">
        <v>56</v>
      </c>
      <c r="F16" s="57" t="s">
        <v>55</v>
      </c>
      <c r="G16" s="57" t="s">
        <v>54</v>
      </c>
      <c r="H16" s="56" t="s">
        <v>53</v>
      </c>
      <c r="I16" s="56" t="s">
        <v>52</v>
      </c>
    </row>
    <row r="17" spans="1:9" x14ac:dyDescent="0.25">
      <c r="A17" s="55" t="s">
        <v>51</v>
      </c>
      <c r="B17" s="54">
        <v>9.7684599999999993</v>
      </c>
      <c r="C17" s="54"/>
      <c r="D17" s="54">
        <v>1.38</v>
      </c>
      <c r="E17" s="54">
        <f>1.64173</f>
        <v>1.6417299999999999</v>
      </c>
      <c r="F17" s="54">
        <f>(27349.11+38436.7)/1000</f>
        <v>65.785809999999998</v>
      </c>
      <c r="G17" s="54">
        <v>76.934269999999998</v>
      </c>
      <c r="H17" s="53">
        <f>0.44052</f>
        <v>0.44052000000000002</v>
      </c>
      <c r="I17" s="53">
        <f>B17+D17+F17-G17</f>
        <v>0</v>
      </c>
    </row>
    <row r="19" spans="1:9" x14ac:dyDescent="0.25">
      <c r="A19" s="49" t="s">
        <v>50</v>
      </c>
    </row>
    <row r="20" spans="1:9" x14ac:dyDescent="0.25">
      <c r="A20" s="50" t="s">
        <v>49</v>
      </c>
    </row>
    <row r="21" spans="1:9" x14ac:dyDescent="0.25">
      <c r="A21" s="50" t="s">
        <v>48</v>
      </c>
    </row>
    <row r="22" spans="1:9" x14ac:dyDescent="0.25">
      <c r="A22" s="51" t="s">
        <v>47</v>
      </c>
    </row>
    <row r="23" spans="1:9" x14ac:dyDescent="0.25">
      <c r="A23" s="52" t="s">
        <v>46</v>
      </c>
    </row>
    <row r="24" spans="1:9" x14ac:dyDescent="0.25">
      <c r="A24" s="51" t="s">
        <v>45</v>
      </c>
    </row>
    <row r="25" spans="1:9" x14ac:dyDescent="0.25">
      <c r="A25" s="51" t="s">
        <v>44</v>
      </c>
    </row>
    <row r="26" spans="1:9" x14ac:dyDescent="0.25">
      <c r="A26" s="5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Ларина15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2019-03-19T11:00:58Z</dcterms:created>
  <dcterms:modified xsi:type="dcterms:W3CDTF">2019-03-20T09:43:03Z</dcterms:modified>
</cp:coreProperties>
</file>