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Молодежная2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F32" i="1"/>
  <c r="G32" i="1"/>
  <c r="G35" i="1"/>
  <c r="G45" i="1" s="1"/>
  <c r="G54" i="1" s="1"/>
  <c r="H35" i="1"/>
  <c r="J35" i="1"/>
  <c r="K35" i="1"/>
  <c r="H36" i="1"/>
  <c r="H37" i="1"/>
  <c r="H38" i="1"/>
  <c r="H39" i="1"/>
  <c r="J39" i="1"/>
  <c r="K39" i="1"/>
  <c r="G40" i="1"/>
  <c r="H40" i="1"/>
  <c r="G41" i="1"/>
  <c r="H41" i="1"/>
  <c r="E42" i="1"/>
  <c r="H42" i="1" s="1"/>
  <c r="H45" i="1" s="1"/>
  <c r="F42" i="1"/>
  <c r="G42" i="1"/>
  <c r="J42" i="1"/>
  <c r="K42" i="1"/>
  <c r="E43" i="1"/>
  <c r="H43" i="1" s="1"/>
  <c r="F43" i="1"/>
  <c r="G43" i="1"/>
  <c r="G44" i="1"/>
  <c r="H44" i="1"/>
  <c r="D45" i="1"/>
  <c r="F45" i="1"/>
  <c r="H53" i="1"/>
  <c r="H32" i="1" l="1"/>
  <c r="H48" i="1" s="1"/>
  <c r="E45" i="1"/>
  <c r="E54" i="1" s="1"/>
</calcChain>
</file>

<file path=xl/sharedStrings.xml><?xml version="1.0" encoding="utf-8"?>
<sst xmlns="http://schemas.openxmlformats.org/spreadsheetml/2006/main" count="71" uniqueCount="64">
  <si>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</si>
  <si>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</si>
  <si>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</si>
  <si>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</si>
  <si>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</si>
  <si>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</si>
  <si>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</si>
  <si>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</si>
  <si>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</si>
  <si>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</si>
  <si>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</si>
  <si>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</si>
  <si>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</si>
  <si>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</si>
  <si>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</si>
  <si>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</si>
  <si>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</si>
  <si>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</si>
  <si>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</si>
  <si>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</si>
  <si>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</si>
  <si>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</si>
  <si>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</si>
  <si>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Н/2011-101 от 01.07.2011г.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</si>
  <si>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</si>
  <si>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</si>
  <si>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</si>
  <si>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</si>
  <si>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</si>
  <si>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</si>
  <si>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</si>
  <si>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</si>
  <si>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</si>
  <si>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</si>
  <si>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</si>
  <si>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</si>
  <si>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</si>
  <si>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</si>
  <si>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</si>
  <si>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</si>
  <si>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</si>
  <si>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2  по ул. Молодежная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</si>
  <si>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</si>
  <si>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</si>
  <si>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</si>
  <si>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- 51000р.</t>
  </si>
  <si>
    <t>расходный инвентарь - 335.02р</t>
  </si>
  <si>
    <t>аварийное обслуживание - 4132.40р.</t>
  </si>
  <si>
    <t>работы по электрике - 467.99р.</t>
  </si>
  <si>
    <t>установка навесных замков - 592.29р.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</si>
  <si>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56.53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</si>
  <si>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</si>
  <si>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</si>
  <si>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</si>
  <si>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</si>
  <si>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</si>
  <si>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</si>
  <si>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</si>
  <si>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</si>
  <si>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</si>
  <si>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</si>
  <si>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№2  по ул. Молодежная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</si>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</sst>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Border="1"/>
    <xf numFmtId="0" fontId="1" fillId="2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K55"/>
  <sheetViews>
    <sheetView topLeftCell="C21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285156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5.425781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44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4.25" x14ac:dyDescent="0.2">
      <c r="C21" s="47" t="s">
        <v>43</v>
      </c>
      <c r="D21" s="47"/>
      <c r="E21" s="47"/>
      <c r="F21" s="47"/>
      <c r="G21" s="47"/>
      <c r="H21" s="47"/>
      <c r="I21" s="47"/>
    </row>
    <row r="22" spans="3:11" x14ac:dyDescent="0.2">
      <c r="C22" s="48" t="s">
        <v>42</v>
      </c>
      <c r="D22" s="48"/>
      <c r="E22" s="48"/>
      <c r="F22" s="48"/>
      <c r="G22" s="48"/>
      <c r="H22" s="48"/>
      <c r="I22" s="48"/>
    </row>
    <row r="23" spans="3:11" x14ac:dyDescent="0.2">
      <c r="C23" s="48" t="s">
        <v>41</v>
      </c>
      <c r="D23" s="48"/>
      <c r="E23" s="48"/>
      <c r="F23" s="48"/>
      <c r="G23" s="48"/>
      <c r="H23" s="48"/>
      <c r="I23" s="48"/>
    </row>
    <row r="24" spans="3:11" ht="6" customHeight="1" thickBot="1" x14ac:dyDescent="0.25">
      <c r="C24" s="49"/>
      <c r="D24" s="49"/>
      <c r="E24" s="49"/>
      <c r="F24" s="49"/>
      <c r="G24" s="49"/>
      <c r="H24" s="49"/>
      <c r="I24" s="49"/>
    </row>
    <row r="25" spans="3:11" ht="56.25" customHeight="1" thickBot="1" x14ac:dyDescent="0.25">
      <c r="C25" s="26" t="s">
        <v>31</v>
      </c>
      <c r="D25" s="29" t="s">
        <v>30</v>
      </c>
      <c r="E25" s="28" t="s">
        <v>29</v>
      </c>
      <c r="F25" s="28" t="s">
        <v>28</v>
      </c>
      <c r="G25" s="28" t="s">
        <v>27</v>
      </c>
      <c r="H25" s="28" t="s">
        <v>26</v>
      </c>
      <c r="I25" s="29" t="s">
        <v>40</v>
      </c>
    </row>
    <row r="26" spans="3:11" ht="13.5" customHeight="1" thickBot="1" x14ac:dyDescent="0.25">
      <c r="C26" s="43" t="s">
        <v>39</v>
      </c>
      <c r="D26" s="44"/>
      <c r="E26" s="44"/>
      <c r="F26" s="44"/>
      <c r="G26" s="44"/>
      <c r="H26" s="44"/>
      <c r="I26" s="45"/>
    </row>
    <row r="27" spans="3:11" ht="13.5" customHeight="1" thickBot="1" x14ac:dyDescent="0.25">
      <c r="C27" s="14" t="s">
        <v>38</v>
      </c>
      <c r="D27" s="20">
        <v>215802.09999999974</v>
      </c>
      <c r="E27" s="22">
        <v>756629.85</v>
      </c>
      <c r="F27" s="22">
        <f>769575.86+6554.15</f>
        <v>776130.01</v>
      </c>
      <c r="G27" s="22">
        <v>695223.92</v>
      </c>
      <c r="H27" s="22">
        <f>+D27+E27-F27</f>
        <v>196301.93999999971</v>
      </c>
      <c r="I27" s="40" t="s">
        <v>37</v>
      </c>
      <c r="K27" s="31">
        <f>182431.76+7.96+29.94+8043.36</f>
        <v>190513.02</v>
      </c>
    </row>
    <row r="28" spans="3:11" ht="13.5" customHeight="1" thickBot="1" x14ac:dyDescent="0.25">
      <c r="C28" s="14" t="s">
        <v>36</v>
      </c>
      <c r="D28" s="20">
        <v>57816.029999999941</v>
      </c>
      <c r="E28" s="17">
        <v>217372.18</v>
      </c>
      <c r="F28" s="17">
        <v>213592.95</v>
      </c>
      <c r="G28" s="22">
        <v>168669.98</v>
      </c>
      <c r="H28" s="22">
        <f>+D28+E28-F28</f>
        <v>61595.259999999951</v>
      </c>
      <c r="I28" s="41"/>
      <c r="K28" s="1">
        <f>2788.51+52299.21-11502.93+344.2+6.28</f>
        <v>43935.27</v>
      </c>
    </row>
    <row r="29" spans="3:11" ht="13.5" customHeight="1" thickBot="1" x14ac:dyDescent="0.25">
      <c r="C29" s="14" t="s">
        <v>35</v>
      </c>
      <c r="D29" s="20">
        <v>36316.490000000034</v>
      </c>
      <c r="E29" s="17">
        <v>116239.69</v>
      </c>
      <c r="F29" s="17">
        <v>109958.93</v>
      </c>
      <c r="G29" s="22">
        <v>80895.61</v>
      </c>
      <c r="H29" s="22">
        <f>+D29+E29-F29</f>
        <v>42597.250000000058</v>
      </c>
      <c r="I29" s="41"/>
      <c r="K29" s="1">
        <f>3.46+28381.94-2914.42+3681.79</f>
        <v>29152.769999999997</v>
      </c>
    </row>
    <row r="30" spans="3:11" ht="13.5" customHeight="1" thickBot="1" x14ac:dyDescent="0.25">
      <c r="C30" s="14" t="s">
        <v>34</v>
      </c>
      <c r="D30" s="20">
        <v>24040.329999999987</v>
      </c>
      <c r="E30" s="17">
        <v>92059.26</v>
      </c>
      <c r="F30" s="17">
        <v>85551.17</v>
      </c>
      <c r="G30" s="22">
        <v>63417.49</v>
      </c>
      <c r="H30" s="22">
        <f>+D30+E30-F30</f>
        <v>30548.419999999984</v>
      </c>
      <c r="I30" s="41"/>
      <c r="K30" s="1">
        <f>1358.19+10394.77-1014.49+421.22+7499.88-1476.63+0.67</f>
        <v>17183.609999999997</v>
      </c>
    </row>
    <row r="31" spans="3:11" ht="13.5" customHeight="1" thickBot="1" x14ac:dyDescent="0.25">
      <c r="C31" s="14" t="s">
        <v>33</v>
      </c>
      <c r="D31" s="20">
        <v>891.86999999999534</v>
      </c>
      <c r="E31" s="17">
        <f>5525.52+5342.7+4541.04+6044.46</f>
        <v>21453.72</v>
      </c>
      <c r="F31" s="17">
        <f>5552.51+4900.71+3695.8+4393.11</f>
        <v>18542.13</v>
      </c>
      <c r="G31" s="22">
        <f>+E31</f>
        <v>21453.72</v>
      </c>
      <c r="H31" s="22">
        <f>+D31+E31-F31</f>
        <v>3803.4599999999955</v>
      </c>
      <c r="I31" s="42"/>
      <c r="K31" s="1">
        <f>0.01+0.03+351.62+1084.14-115.81</f>
        <v>1319.9900000000002</v>
      </c>
    </row>
    <row r="32" spans="3:11" ht="13.5" customHeight="1" thickBot="1" x14ac:dyDescent="0.25">
      <c r="C32" s="14" t="s">
        <v>8</v>
      </c>
      <c r="D32" s="13">
        <f>SUM(D27:D31)</f>
        <v>334866.81999999972</v>
      </c>
      <c r="E32" s="13">
        <f>SUM(E27:E31)</f>
        <v>1203754.7</v>
      </c>
      <c r="F32" s="13">
        <f>SUM(F27:F31)</f>
        <v>1203775.1899999997</v>
      </c>
      <c r="G32" s="13">
        <f>SUM(G27:G31)</f>
        <v>1029660.72</v>
      </c>
      <c r="H32" s="13">
        <f>SUM(H27:H31)</f>
        <v>334846.32999999973</v>
      </c>
      <c r="I32" s="30"/>
    </row>
    <row r="33" spans="3:11" ht="13.5" customHeight="1" thickBot="1" x14ac:dyDescent="0.25">
      <c r="C33" s="46" t="s">
        <v>32</v>
      </c>
      <c r="D33" s="46"/>
      <c r="E33" s="46"/>
      <c r="F33" s="46"/>
      <c r="G33" s="46"/>
      <c r="H33" s="46"/>
      <c r="I33" s="46"/>
    </row>
    <row r="34" spans="3:11" ht="50.25" customHeight="1" thickBot="1" x14ac:dyDescent="0.25">
      <c r="C34" s="21" t="s">
        <v>31</v>
      </c>
      <c r="D34" s="29" t="s">
        <v>30</v>
      </c>
      <c r="E34" s="28" t="s">
        <v>29</v>
      </c>
      <c r="F34" s="28" t="s">
        <v>28</v>
      </c>
      <c r="G34" s="28" t="s">
        <v>27</v>
      </c>
      <c r="H34" s="28" t="s">
        <v>26</v>
      </c>
      <c r="I34" s="27" t="s">
        <v>25</v>
      </c>
    </row>
    <row r="35" spans="3:11" ht="23.25" customHeight="1" thickBot="1" x14ac:dyDescent="0.25">
      <c r="C35" s="26" t="s">
        <v>24</v>
      </c>
      <c r="D35" s="25">
        <v>80851.030000000086</v>
      </c>
      <c r="E35" s="16">
        <v>433157.76</v>
      </c>
      <c r="F35" s="16">
        <v>429630.24</v>
      </c>
      <c r="G35" s="16">
        <f>+E35</f>
        <v>433157.76</v>
      </c>
      <c r="H35" s="16">
        <f t="shared" ref="H35:H44" si="0">+D35+E35-F35</f>
        <v>84378.550000000105</v>
      </c>
      <c r="I35" s="50" t="s">
        <v>23</v>
      </c>
      <c r="J35" s="24">
        <f>18.31-0.06+70.29-0.21+47373.57-21.14-D35</f>
        <v>-33410.270000000084</v>
      </c>
      <c r="K35" s="24">
        <f>490.04+1955.35+73615.72-H35</f>
        <v>-8317.4400000001042</v>
      </c>
    </row>
    <row r="36" spans="3:11" ht="14.25" customHeight="1" thickBot="1" x14ac:dyDescent="0.25">
      <c r="C36" s="14" t="s">
        <v>22</v>
      </c>
      <c r="D36" s="20">
        <v>16673.069999999978</v>
      </c>
      <c r="E36" s="22">
        <v>91629.6</v>
      </c>
      <c r="F36" s="22">
        <v>90744.19</v>
      </c>
      <c r="G36" s="16">
        <v>56527.69</v>
      </c>
      <c r="H36" s="16">
        <f t="shared" si="0"/>
        <v>17558.479999999981</v>
      </c>
      <c r="I36" s="51"/>
    </row>
    <row r="37" spans="3:11" ht="13.5" hidden="1" customHeight="1" thickBot="1" x14ac:dyDescent="0.25">
      <c r="C37" s="21" t="s">
        <v>21</v>
      </c>
      <c r="D37" s="23">
        <v>0</v>
      </c>
      <c r="E37" s="22"/>
      <c r="F37" s="22"/>
      <c r="G37" s="16"/>
      <c r="H37" s="16">
        <f t="shared" si="0"/>
        <v>0</v>
      </c>
      <c r="I37" s="19"/>
    </row>
    <row r="38" spans="3:11" ht="12.75" hidden="1" customHeight="1" thickBot="1" x14ac:dyDescent="0.25">
      <c r="C38" s="14" t="s">
        <v>20</v>
      </c>
      <c r="D38" s="20">
        <v>0</v>
      </c>
      <c r="E38" s="22"/>
      <c r="F38" s="22"/>
      <c r="G38" s="16"/>
      <c r="H38" s="16">
        <f t="shared" si="0"/>
        <v>0</v>
      </c>
      <c r="I38" s="19" t="s">
        <v>19</v>
      </c>
    </row>
    <row r="39" spans="3:11" ht="29.25" customHeight="1" thickBot="1" x14ac:dyDescent="0.25">
      <c r="C39" s="14" t="s">
        <v>18</v>
      </c>
      <c r="D39" s="20">
        <v>18182.960000000006</v>
      </c>
      <c r="E39" s="22">
        <v>99707.61</v>
      </c>
      <c r="F39" s="22">
        <v>98919.55</v>
      </c>
      <c r="G39" s="16">
        <v>37865.72</v>
      </c>
      <c r="H39" s="16">
        <f t="shared" si="0"/>
        <v>18971.020000000004</v>
      </c>
      <c r="I39" s="15" t="s">
        <v>17</v>
      </c>
      <c r="J39" s="1">
        <f>2864.67+7799.29-4.75</f>
        <v>10659.21</v>
      </c>
      <c r="K39" s="1">
        <f>1199.67+3860.57+11754.24</f>
        <v>16814.48</v>
      </c>
    </row>
    <row r="40" spans="3:11" ht="27.75" customHeight="1" thickBot="1" x14ac:dyDescent="0.25">
      <c r="C40" s="14" t="s">
        <v>16</v>
      </c>
      <c r="D40" s="20">
        <v>1068.130000000001</v>
      </c>
      <c r="E40" s="17">
        <v>7320.45</v>
      </c>
      <c r="F40" s="17">
        <v>6984.97</v>
      </c>
      <c r="G40" s="16">
        <f>+E40</f>
        <v>7320.45</v>
      </c>
      <c r="H40" s="16">
        <f t="shared" si="0"/>
        <v>1403.6100000000015</v>
      </c>
      <c r="I40" s="15" t="s">
        <v>15</v>
      </c>
    </row>
    <row r="41" spans="3:11" ht="13.5" customHeight="1" thickBot="1" x14ac:dyDescent="0.25">
      <c r="C41" s="21" t="s">
        <v>14</v>
      </c>
      <c r="D41" s="20">
        <v>14856.630000000012</v>
      </c>
      <c r="E41" s="17">
        <v>58163.49</v>
      </c>
      <c r="F41" s="17">
        <v>62419.15</v>
      </c>
      <c r="G41" s="16">
        <f>+E41</f>
        <v>58163.49</v>
      </c>
      <c r="H41" s="16">
        <f t="shared" si="0"/>
        <v>10600.970000000008</v>
      </c>
      <c r="I41" s="19"/>
    </row>
    <row r="42" spans="3:11" ht="13.5" customHeight="1" thickBot="1" x14ac:dyDescent="0.25">
      <c r="C42" s="21" t="s">
        <v>13</v>
      </c>
      <c r="D42" s="20">
        <v>7495.7600000000093</v>
      </c>
      <c r="E42" s="17">
        <f>14860.26+9367.59</f>
        <v>24227.85</v>
      </c>
      <c r="F42" s="17">
        <f>14397.92+14670.07</f>
        <v>29067.989999999998</v>
      </c>
      <c r="G42" s="16">
        <f>+E42</f>
        <v>24227.85</v>
      </c>
      <c r="H42" s="16">
        <f t="shared" si="0"/>
        <v>2655.6200000000099</v>
      </c>
      <c r="I42" s="19"/>
      <c r="J42" s="1">
        <f>176.54+87.42</f>
        <v>263.95999999999998</v>
      </c>
      <c r="K42" s="1">
        <f>5945.76+1606.5</f>
        <v>7552.26</v>
      </c>
    </row>
    <row r="43" spans="3:11" ht="13.5" customHeight="1" thickBot="1" x14ac:dyDescent="0.25">
      <c r="C43" s="21" t="s">
        <v>12</v>
      </c>
      <c r="D43" s="20">
        <v>2335.7099999999991</v>
      </c>
      <c r="E43" s="17">
        <f>15186.58+4323.96</f>
        <v>19510.54</v>
      </c>
      <c r="F43" s="17">
        <f>14007.24+3943.97</f>
        <v>17951.21</v>
      </c>
      <c r="G43" s="16">
        <f>+E43</f>
        <v>19510.54</v>
      </c>
      <c r="H43" s="16">
        <f t="shared" si="0"/>
        <v>3895.0400000000009</v>
      </c>
      <c r="I43" s="19" t="s">
        <v>11</v>
      </c>
    </row>
    <row r="44" spans="3:11" ht="13.5" customHeight="1" thickBot="1" x14ac:dyDescent="0.25">
      <c r="C44" s="14" t="s">
        <v>10</v>
      </c>
      <c r="D44" s="18">
        <v>4832.3699999999953</v>
      </c>
      <c r="E44" s="17">
        <v>30795.51</v>
      </c>
      <c r="F44" s="17">
        <v>29691.32</v>
      </c>
      <c r="G44" s="16">
        <f>+E44</f>
        <v>30795.51</v>
      </c>
      <c r="H44" s="16">
        <f t="shared" si="0"/>
        <v>5936.5599999999904</v>
      </c>
      <c r="I44" s="15" t="s">
        <v>9</v>
      </c>
    </row>
    <row r="45" spans="3:11" s="11" customFormat="1" ht="13.5" customHeight="1" thickBot="1" x14ac:dyDescent="0.25">
      <c r="C45" s="14" t="s">
        <v>8</v>
      </c>
      <c r="D45" s="13">
        <f>SUM(D35:D44)</f>
        <v>146295.66000000009</v>
      </c>
      <c r="E45" s="13">
        <f>SUM(E35:E44)</f>
        <v>764512.80999999994</v>
      </c>
      <c r="F45" s="13">
        <f>SUM(F35:F44)</f>
        <v>765408.61999999988</v>
      </c>
      <c r="G45" s="13">
        <f>SUM(G35:G44)</f>
        <v>667569.01</v>
      </c>
      <c r="H45" s="13">
        <f>SUM(H35:H44)</f>
        <v>145399.85000000012</v>
      </c>
      <c r="I45" s="12"/>
    </row>
    <row r="46" spans="3:11" ht="13.5" customHeight="1" thickBot="1" x14ac:dyDescent="0.25">
      <c r="C46" s="52" t="s">
        <v>7</v>
      </c>
      <c r="D46" s="52"/>
      <c r="E46" s="52"/>
      <c r="F46" s="52"/>
      <c r="G46" s="52"/>
      <c r="H46" s="52"/>
      <c r="I46" s="52"/>
    </row>
    <row r="47" spans="3:11" ht="28.5" customHeight="1" thickBot="1" x14ac:dyDescent="0.25">
      <c r="C47" s="10" t="s">
        <v>6</v>
      </c>
      <c r="D47" s="39" t="s">
        <v>5</v>
      </c>
      <c r="E47" s="39"/>
      <c r="F47" s="39"/>
      <c r="G47" s="39"/>
      <c r="H47" s="39"/>
      <c r="I47" s="9" t="s">
        <v>4</v>
      </c>
    </row>
    <row r="48" spans="3:11" ht="24" customHeight="1" x14ac:dyDescent="0.3">
      <c r="C48" s="8" t="s">
        <v>3</v>
      </c>
      <c r="D48" s="8"/>
      <c r="E48" s="8"/>
      <c r="F48" s="8"/>
      <c r="G48" s="8"/>
      <c r="H48" s="7">
        <f>+H32+H45</f>
        <v>480246.17999999982</v>
      </c>
    </row>
    <row r="49" spans="3:8" ht="15" hidden="1" x14ac:dyDescent="0.25">
      <c r="C49" s="5" t="s">
        <v>2</v>
      </c>
      <c r="D49" s="5"/>
    </row>
    <row r="50" spans="3:8" ht="12.75" hidden="1" customHeight="1" x14ac:dyDescent="0.2">
      <c r="C50" s="6" t="s">
        <v>1</v>
      </c>
    </row>
    <row r="51" spans="3:8" x14ac:dyDescent="0.2">
      <c r="C51" s="1"/>
      <c r="D51" s="1"/>
      <c r="E51" s="1"/>
      <c r="F51" s="1"/>
      <c r="G51" s="1"/>
      <c r="H51" s="1"/>
    </row>
    <row r="52" spans="3:8" ht="15" customHeight="1" x14ac:dyDescent="0.25">
      <c r="C52" s="5"/>
      <c r="D52" s="4"/>
      <c r="E52" s="4"/>
      <c r="F52" s="4"/>
    </row>
    <row r="53" spans="3:8" hidden="1" x14ac:dyDescent="0.2">
      <c r="D53" s="3"/>
      <c r="E53" s="3"/>
      <c r="F53" s="3"/>
      <c r="H53" s="2">
        <f>18971.02+5936.56+1403.61+51.04+2604.58+17558.48+84378.55+10600.97+3055.84+839.2</f>
        <v>145399.85</v>
      </c>
    </row>
    <row r="54" spans="3:8" x14ac:dyDescent="0.2">
      <c r="C54" s="2" t="s">
        <v>0</v>
      </c>
      <c r="E54" s="3">
        <f>+E45+E32+5580</f>
        <v>1973847.5099999998</v>
      </c>
      <c r="F54" s="3"/>
      <c r="G54" s="3">
        <f>+G45+G32</f>
        <v>1697229.73</v>
      </c>
    </row>
    <row r="55" spans="3:8" x14ac:dyDescent="0.2">
      <c r="H55" s="3"/>
    </row>
  </sheetData>
  <mergeCells count="10">
    <mergeCell ref="D47:H47"/>
    <mergeCell ref="I27:I31"/>
    <mergeCell ref="C26:I26"/>
    <mergeCell ref="C33:I33"/>
    <mergeCell ref="C21:I21"/>
    <mergeCell ref="C22:I22"/>
    <mergeCell ref="C23:I23"/>
    <mergeCell ref="C24:I24"/>
    <mergeCell ref="I35:I36"/>
    <mergeCell ref="C46:I4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abSelected="1" topLeftCell="A16" zoomScaleNormal="100" zoomScaleSheetLayoutView="120" workbookViewId="0">
      <selection activeCell="H24" sqref="H24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1" t="s">
        <v>63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1" t="s">
        <v>62</v>
      </c>
      <c r="B14" s="61"/>
      <c r="C14" s="61"/>
      <c r="D14" s="61"/>
      <c r="E14" s="61"/>
      <c r="F14" s="61"/>
      <c r="G14" s="61"/>
      <c r="H14" s="61"/>
      <c r="I14" s="61"/>
    </row>
    <row r="15" spans="1:9" x14ac:dyDescent="0.25">
      <c r="A15" s="61" t="s">
        <v>61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60</v>
      </c>
      <c r="B16" s="59" t="s">
        <v>59</v>
      </c>
      <c r="C16" s="59" t="s">
        <v>58</v>
      </c>
      <c r="D16" s="59" t="s">
        <v>57</v>
      </c>
      <c r="E16" s="59" t="s">
        <v>56</v>
      </c>
      <c r="F16" s="60" t="s">
        <v>55</v>
      </c>
      <c r="G16" s="60" t="s">
        <v>54</v>
      </c>
      <c r="H16" s="59" t="s">
        <v>53</v>
      </c>
      <c r="I16" s="59" t="s">
        <v>52</v>
      </c>
    </row>
    <row r="17" spans="1:9" x14ac:dyDescent="0.25">
      <c r="A17" s="58" t="s">
        <v>51</v>
      </c>
      <c r="B17" s="57">
        <v>-147.0035</v>
      </c>
      <c r="C17" s="57"/>
      <c r="D17" s="57">
        <v>91.629599999999996</v>
      </c>
      <c r="E17" s="57">
        <v>90.744190000000003</v>
      </c>
      <c r="F17" s="57">
        <v>5.58</v>
      </c>
      <c r="G17" s="57">
        <v>56.52769</v>
      </c>
      <c r="H17" s="56">
        <v>17.558479999999999</v>
      </c>
      <c r="I17" s="56">
        <f>B17+D17+F17-G17</f>
        <v>-106.32159000000001</v>
      </c>
    </row>
    <row r="19" spans="1:9" x14ac:dyDescent="0.25">
      <c r="A19" s="53" t="s">
        <v>50</v>
      </c>
    </row>
    <row r="20" spans="1:9" x14ac:dyDescent="0.25">
      <c r="A20" s="55" t="s">
        <v>49</v>
      </c>
    </row>
    <row r="21" spans="1:9" x14ac:dyDescent="0.25">
      <c r="A21" s="53" t="s">
        <v>48</v>
      </c>
    </row>
    <row r="22" spans="1:9" x14ac:dyDescent="0.25">
      <c r="A22" s="53" t="s">
        <v>47</v>
      </c>
    </row>
    <row r="23" spans="1:9" x14ac:dyDescent="0.25">
      <c r="A23" s="53" t="s">
        <v>46</v>
      </c>
    </row>
    <row r="24" spans="1:9" x14ac:dyDescent="0.25">
      <c r="A24" s="53" t="s">
        <v>45</v>
      </c>
    </row>
    <row r="27" spans="1:9" x14ac:dyDescent="0.25">
      <c r="D27" s="54"/>
      <c r="E27" s="54"/>
      <c r="F27" s="54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Молодежная2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2019-03-19T11:02:06Z</dcterms:created>
  <dcterms:modified xsi:type="dcterms:W3CDTF">2019-03-21T07:47:38Z</dcterms:modified>
</cp:coreProperties>
</file>