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8\Общий отчет 2018 год\"/>
    </mc:Choice>
  </mc:AlternateContent>
  <bookViews>
    <workbookView xWindow="0" yWindow="0" windowWidth="19200" windowHeight="12180"/>
  </bookViews>
  <sheets>
    <sheet name="Пограничная5" sheetId="1" r:id="rId1"/>
    <sheet name="текущий ремонт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H27" i="1" l="1"/>
  <c r="H28" i="1"/>
  <c r="K28" i="1"/>
  <c r="H29" i="1"/>
  <c r="K29" i="1"/>
  <c r="H30" i="1"/>
  <c r="K30" i="1"/>
  <c r="E31" i="1"/>
  <c r="H31" i="1" s="1"/>
  <c r="F31" i="1"/>
  <c r="G31" i="1"/>
  <c r="K31" i="1"/>
  <c r="D32" i="1"/>
  <c r="E32" i="1"/>
  <c r="E52" i="1" s="1"/>
  <c r="F32" i="1"/>
  <c r="G32" i="1"/>
  <c r="G35" i="1"/>
  <c r="G43" i="1" s="1"/>
  <c r="G52" i="1" s="1"/>
  <c r="H35" i="1"/>
  <c r="J35" i="1"/>
  <c r="K35" i="1"/>
  <c r="H36" i="1"/>
  <c r="H37" i="1"/>
  <c r="G38" i="1"/>
  <c r="H38" i="1"/>
  <c r="J38" i="1"/>
  <c r="K38" i="1"/>
  <c r="G39" i="1"/>
  <c r="H39" i="1"/>
  <c r="G40" i="1"/>
  <c r="H40" i="1"/>
  <c r="G41" i="1"/>
  <c r="H41" i="1"/>
  <c r="G42" i="1"/>
  <c r="H42" i="1"/>
  <c r="D43" i="1"/>
  <c r="E43" i="1"/>
  <c r="F43" i="1"/>
  <c r="H43" i="1"/>
  <c r="H51" i="1"/>
  <c r="H32" i="1" l="1"/>
  <c r="H46" i="1" s="1"/>
</calcChain>
</file>

<file path=xl/sharedStrings.xml><?xml version="1.0" encoding="utf-8"?>
<sst xmlns="http://schemas.openxmlformats.org/spreadsheetml/2006/main" count="68" uniqueCount="61">
  <si>
    <t>ИТОГО ЖКУ</t>
  </si>
  <si>
    <t>Примечание: подробный отчет о выполненных работах по текущему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</si>
  <si>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</si>
  <si>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01.01.2019г.</t>
  </si>
  <si>
    <t>ООО "ГМК"</t>
  </si>
  <si>
    <t xml:space="preserve">Поступило от ООО "ГМК" за размещение интернет оборудования 5580,00 руб. 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</si>
  <si>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</si>
  <si>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</si>
  <si>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</si>
  <si>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</si>
  <si>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</si>
  <si>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услуги расчетно-кассовой службы</t>
  </si>
  <si>
    <t>ОАО "Леноблгаз"</t>
  </si>
  <si>
    <t>т/о внутридомового газ/ оборудования</t>
  </si>
  <si>
    <t>ТСЖ "Жилстрой-4"</t>
  </si>
  <si>
    <t>Вывоз ТБО и  КГО</t>
  </si>
  <si>
    <t>ООО "ПСК"</t>
  </si>
  <si>
    <t>Электричество</t>
  </si>
  <si>
    <t>Капитальный ремонт</t>
  </si>
  <si>
    <t>Текущий ремонт</t>
  </si>
  <si>
    <t>ООО "Уют-Сервис", договор управления № Н/2011-94 от 01.01.2011г.</t>
  </si>
  <si>
    <t>Упр. и сод.общего им-ва</t>
  </si>
  <si>
    <t>Наименование подрядчика</t>
  </si>
  <si>
    <t>Задолженность населения на 01.01.2019г. (руб.)</t>
  </si>
  <si>
    <t>Перечислено поставщику услуг в 2018г. (руб.)</t>
  </si>
  <si>
    <t>Поступило в счет оплаты в 2018г. (руб.)</t>
  </si>
  <si>
    <t>Начислено населению за 2018г. (руб.)</t>
  </si>
  <si>
    <t>Задолженность населения на 01.01.2018г.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</si>
  <si>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</si>
  <si>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</si>
  <si>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</si>
  <si>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</si>
  <si>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</si>
  <si>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</si>
  <si>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ООО"Научно-технический центр "Энергия",  ООО "Сертоловские Коммунальные Системы"</t>
  </si>
  <si>
    <t>Отопление</t>
  </si>
  <si>
    <t>Коммунальные услуги (с 01.01.2018г. по 31.10.2018г.)</t>
  </si>
  <si>
    <t>Наименование поставщика</t>
  </si>
  <si>
    <t>имущества жилого дома № 5  по ул. Пограничная с 01.01.2018г. по 31.12.2018г.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</si>
  <si>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</si>
  <si>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</si>
  <si>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</si>
  <si>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 xml:space="preserve"> </t>
  </si>
  <si>
    <t>расходный инвентарь - 272.46р</t>
  </si>
  <si>
    <t>аварийное обслуживание - 2962.97р.</t>
  </si>
  <si>
    <t>ремонт систем ХВС, ГВС - 813.95р.</t>
  </si>
  <si>
    <t>работы по электрике - 446.11р.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</si>
  <si>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4.50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0"/>
        <rFont val="Arial Cyr"/>
        <charset val="204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</si>
  <si>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</si>
  <si>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</si>
  <si>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01.01.2019г.,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</si>
  <si>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</si>
  <si>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</si>
  <si>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</si>
  <si>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</si>
  <si>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</si>
  <si>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01.01.2018г., тыс.руб.</t>
  </si>
  <si>
    <t>№                             п/п</t>
  </si>
  <si>
    <t>№ 5 по ул. Пограничная с 01.01.2018г. по 31.12.2018г.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</si>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</sst>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0" xfId="0" applyFill="1"/>
    <xf numFmtId="0" fontId="3" fillId="0" borderId="0" xfId="0" applyFont="1" applyFill="1"/>
    <xf numFmtId="4" fontId="3" fillId="0" borderId="0" xfId="0" applyNumberFormat="1" applyFont="1" applyFill="1"/>
    <xf numFmtId="0" fontId="4" fillId="0" borderId="0" xfId="0" applyFont="1" applyFill="1"/>
    <xf numFmtId="0" fontId="3" fillId="0" borderId="0" xfId="0" applyFont="1" applyFill="1" applyBorder="1"/>
    <xf numFmtId="0" fontId="5" fillId="0" borderId="0" xfId="0" applyFont="1" applyFill="1"/>
    <xf numFmtId="4" fontId="6" fillId="0" borderId="0" xfId="0" applyNumberFormat="1" applyFont="1" applyFill="1"/>
    <xf numFmtId="0" fontId="7" fillId="0" borderId="0" xfId="0" applyFont="1" applyFill="1"/>
    <xf numFmtId="0" fontId="3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wrapText="1"/>
    </xf>
    <xf numFmtId="0" fontId="2" fillId="0" borderId="0" xfId="0" applyFont="1" applyFill="1"/>
    <xf numFmtId="0" fontId="8" fillId="0" borderId="4" xfId="0" applyFont="1" applyFill="1" applyBorder="1" applyAlignment="1">
      <alignment horizontal="center" vertical="top" wrapText="1"/>
    </xf>
    <xf numFmtId="4" fontId="8" fillId="0" borderId="4" xfId="0" applyNumberFormat="1" applyFont="1" applyFill="1" applyBorder="1" applyAlignment="1">
      <alignment vertical="top" wrapText="1"/>
    </xf>
    <xf numFmtId="0" fontId="8" fillId="0" borderId="5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4" fontId="9" fillId="0" borderId="6" xfId="0" applyNumberFormat="1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vertical="top" wrapText="1"/>
    </xf>
    <xf numFmtId="2" fontId="3" fillId="0" borderId="4" xfId="0" applyNumberFormat="1" applyFont="1" applyFill="1" applyBorder="1" applyAlignment="1">
      <alignment horizontal="right" vertical="top" wrapText="1"/>
    </xf>
    <xf numFmtId="0" fontId="10" fillId="0" borderId="4" xfId="0" applyFont="1" applyFill="1" applyBorder="1" applyAlignment="1">
      <alignment horizontal="center" vertical="top" wrapText="1"/>
    </xf>
    <xf numFmtId="4" fontId="3" fillId="0" borderId="4" xfId="0" applyNumberFormat="1" applyFont="1" applyFill="1" applyBorder="1" applyAlignment="1">
      <alignment horizontal="right" vertical="top" wrapText="1"/>
    </xf>
    <xf numFmtId="0" fontId="11" fillId="0" borderId="5" xfId="0" applyFont="1" applyFill="1" applyBorder="1" applyAlignment="1">
      <alignment horizontal="center" vertical="top" wrapText="1"/>
    </xf>
    <xf numFmtId="4" fontId="9" fillId="0" borderId="4" xfId="0" applyNumberFormat="1" applyFont="1" applyFill="1" applyBorder="1" applyAlignment="1">
      <alignment vertical="top" wrapText="1"/>
    </xf>
    <xf numFmtId="4" fontId="0" fillId="0" borderId="0" xfId="0" applyNumberFormat="1" applyFill="1"/>
    <xf numFmtId="4" fontId="3" fillId="0" borderId="6" xfId="0" applyNumberFormat="1" applyFont="1" applyFill="1" applyBorder="1" applyAlignment="1">
      <alignment horizontal="right" vertical="top" wrapText="1"/>
    </xf>
    <xf numFmtId="0" fontId="11" fillId="0" borderId="8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2" fontId="0" fillId="0" borderId="0" xfId="0" applyNumberFormat="1" applyFill="1"/>
    <xf numFmtId="0" fontId="16" fillId="0" borderId="0" xfId="0" applyFont="1" applyFill="1" applyBorder="1"/>
    <xf numFmtId="0" fontId="8" fillId="0" borderId="0" xfId="0" applyFont="1" applyFill="1" applyAlignment="1">
      <alignment horizontal="center"/>
    </xf>
    <xf numFmtId="0" fontId="16" fillId="0" borderId="6" xfId="0" applyFont="1" applyFill="1" applyBorder="1"/>
    <xf numFmtId="0" fontId="16" fillId="0" borderId="9" xfId="0" applyFont="1" applyFill="1" applyBorder="1"/>
    <xf numFmtId="0" fontId="8" fillId="0" borderId="9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6" fillId="0" borderId="0" xfId="0" applyFont="1" applyFill="1"/>
    <xf numFmtId="0" fontId="1" fillId="0" borderId="0" xfId="1"/>
    <xf numFmtId="0" fontId="1" fillId="0" borderId="0" xfId="1" applyFill="1"/>
    <xf numFmtId="0" fontId="1" fillId="0" borderId="0" xfId="1" applyFill="1" applyBorder="1"/>
    <xf numFmtId="2" fontId="17" fillId="0" borderId="1" xfId="1" applyNumberFormat="1" applyFont="1" applyFill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top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8"/>
  <dimension ref="A1:K52"/>
  <sheetViews>
    <sheetView tabSelected="1" topLeftCell="C19" zoomScaleNormal="100" workbookViewId="0">
      <selection activeCell="F31" sqref="F31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30.7109375" style="2" customWidth="1"/>
    <col min="4" max="4" width="13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.42578125" style="2" customWidth="1"/>
    <col min="9" max="9" width="23.5703125" style="2" customWidth="1"/>
    <col min="10" max="10" width="10.140625" style="1" hidden="1" customWidth="1"/>
    <col min="11" max="11" width="0" style="1" hidden="1" customWidth="1"/>
    <col min="12" max="16384" width="9.140625" style="1"/>
  </cols>
  <sheetData>
    <row r="1" spans="3:9" ht="12.75" hidden="1" customHeight="1" x14ac:dyDescent="0.2">
      <c r="C1" s="36"/>
      <c r="D1" s="36"/>
      <c r="E1" s="36"/>
      <c r="F1" s="36"/>
      <c r="G1" s="36"/>
      <c r="H1" s="36"/>
      <c r="I1" s="36"/>
    </row>
    <row r="2" spans="3:9" ht="13.5" hidden="1" customHeight="1" thickBot="1" x14ac:dyDescent="0.25">
      <c r="C2" s="36"/>
      <c r="D2" s="36"/>
      <c r="E2" s="36" t="s">
        <v>41</v>
      </c>
      <c r="F2" s="36"/>
      <c r="G2" s="36"/>
      <c r="H2" s="36"/>
      <c r="I2" s="36"/>
    </row>
    <row r="3" spans="3:9" ht="13.5" hidden="1" customHeight="1" thickBot="1" x14ac:dyDescent="0.25">
      <c r="C3" s="35"/>
      <c r="D3" s="34"/>
      <c r="E3" s="33"/>
      <c r="F3" s="33"/>
      <c r="G3" s="33"/>
      <c r="H3" s="33"/>
      <c r="I3" s="32"/>
    </row>
    <row r="4" spans="3:9" ht="12.75" hidden="1" customHeight="1" x14ac:dyDescent="0.2">
      <c r="C4" s="31"/>
      <c r="D4" s="31"/>
      <c r="E4" s="30"/>
      <c r="F4" s="30"/>
      <c r="G4" s="30"/>
      <c r="H4" s="30"/>
      <c r="I4" s="30"/>
    </row>
    <row r="5" spans="3:9" ht="12.75" customHeight="1" x14ac:dyDescent="0.2">
      <c r="C5" s="31"/>
      <c r="D5" s="31"/>
      <c r="E5" s="30"/>
      <c r="F5" s="30"/>
      <c r="G5" s="30"/>
      <c r="H5" s="30"/>
      <c r="I5" s="30"/>
    </row>
    <row r="6" spans="3:9" ht="12.75" customHeight="1" x14ac:dyDescent="0.2">
      <c r="C6" s="31"/>
      <c r="D6" s="31"/>
      <c r="E6" s="30"/>
      <c r="F6" s="30"/>
      <c r="G6" s="30"/>
      <c r="H6" s="30"/>
      <c r="I6" s="30"/>
    </row>
    <row r="7" spans="3:9" ht="12.75" customHeight="1" x14ac:dyDescent="0.2">
      <c r="C7" s="31"/>
      <c r="D7" s="31"/>
      <c r="E7" s="30"/>
      <c r="F7" s="30"/>
      <c r="G7" s="30"/>
      <c r="H7" s="30"/>
      <c r="I7" s="30"/>
    </row>
    <row r="8" spans="3:9" ht="12.75" customHeight="1" x14ac:dyDescent="0.2">
      <c r="C8" s="31"/>
      <c r="D8" s="31"/>
      <c r="E8" s="30"/>
      <c r="F8" s="30"/>
      <c r="G8" s="30"/>
      <c r="H8" s="30"/>
      <c r="I8" s="30"/>
    </row>
    <row r="9" spans="3:9" ht="12.75" customHeight="1" x14ac:dyDescent="0.2">
      <c r="C9" s="31"/>
      <c r="D9" s="31"/>
      <c r="E9" s="30"/>
      <c r="F9" s="30"/>
      <c r="G9" s="30"/>
      <c r="H9" s="30"/>
      <c r="I9" s="30"/>
    </row>
    <row r="10" spans="3:9" ht="12.75" customHeight="1" x14ac:dyDescent="0.2">
      <c r="C10" s="31"/>
      <c r="D10" s="31"/>
      <c r="E10" s="30"/>
      <c r="F10" s="30"/>
      <c r="G10" s="30"/>
      <c r="H10" s="30"/>
      <c r="I10" s="30"/>
    </row>
    <row r="11" spans="3:9" ht="12.75" customHeight="1" x14ac:dyDescent="0.2">
      <c r="C11" s="31"/>
      <c r="D11" s="31"/>
      <c r="E11" s="30"/>
      <c r="F11" s="30"/>
      <c r="G11" s="30"/>
      <c r="H11" s="30"/>
      <c r="I11" s="30"/>
    </row>
    <row r="12" spans="3:9" ht="12.75" customHeight="1" x14ac:dyDescent="0.2">
      <c r="C12" s="31"/>
      <c r="D12" s="31"/>
      <c r="E12" s="30"/>
      <c r="F12" s="30"/>
      <c r="G12" s="30"/>
      <c r="H12" s="30"/>
      <c r="I12" s="30"/>
    </row>
    <row r="13" spans="3:9" ht="12.75" customHeight="1" x14ac:dyDescent="0.2">
      <c r="C13" s="31"/>
      <c r="D13" s="31"/>
      <c r="E13" s="30"/>
      <c r="F13" s="30"/>
      <c r="G13" s="30"/>
      <c r="H13" s="30"/>
      <c r="I13" s="30"/>
    </row>
    <row r="14" spans="3:9" ht="12.75" customHeight="1" x14ac:dyDescent="0.2">
      <c r="C14" s="31"/>
      <c r="D14" s="31"/>
      <c r="E14" s="30"/>
      <c r="F14" s="30"/>
      <c r="G14" s="30"/>
      <c r="H14" s="30"/>
      <c r="I14" s="30"/>
    </row>
    <row r="15" spans="3:9" ht="12.75" customHeight="1" x14ac:dyDescent="0.2">
      <c r="C15" s="31"/>
      <c r="D15" s="31"/>
      <c r="E15" s="30"/>
      <c r="F15" s="30"/>
      <c r="G15" s="30"/>
      <c r="H15" s="30"/>
      <c r="I15" s="30"/>
    </row>
    <row r="16" spans="3:9" ht="12.75" customHeight="1" x14ac:dyDescent="0.2">
      <c r="C16" s="31"/>
      <c r="D16" s="31"/>
      <c r="E16" s="30"/>
      <c r="F16" s="30"/>
      <c r="G16" s="30"/>
      <c r="H16" s="30"/>
      <c r="I16" s="30"/>
    </row>
    <row r="17" spans="3:11" ht="12.75" customHeight="1" x14ac:dyDescent="0.2">
      <c r="C17" s="31"/>
      <c r="D17" s="31"/>
      <c r="E17" s="30"/>
      <c r="F17" s="30"/>
      <c r="G17" s="30"/>
      <c r="H17" s="30"/>
      <c r="I17" s="30"/>
    </row>
    <row r="18" spans="3:11" ht="12.75" customHeight="1" x14ac:dyDescent="0.2">
      <c r="C18" s="31"/>
      <c r="D18" s="31"/>
      <c r="E18" s="30"/>
      <c r="F18" s="30"/>
      <c r="G18" s="30"/>
      <c r="H18" s="30"/>
      <c r="I18" s="30"/>
    </row>
    <row r="19" spans="3:11" ht="12.75" customHeight="1" x14ac:dyDescent="0.2">
      <c r="C19" s="31"/>
      <c r="D19" s="31"/>
      <c r="E19" s="30"/>
      <c r="F19" s="30"/>
      <c r="G19" s="30"/>
      <c r="H19" s="30"/>
      <c r="I19" s="30"/>
    </row>
    <row r="20" spans="3:11" ht="12.75" customHeight="1" x14ac:dyDescent="0.2">
      <c r="C20" s="31"/>
      <c r="D20" s="31"/>
      <c r="E20" s="30"/>
      <c r="F20" s="30"/>
      <c r="G20" s="30"/>
      <c r="H20" s="30"/>
      <c r="I20" s="30"/>
    </row>
    <row r="21" spans="3:11" ht="14.25" x14ac:dyDescent="0.2">
      <c r="C21" s="52" t="s">
        <v>40</v>
      </c>
      <c r="D21" s="52"/>
      <c r="E21" s="52"/>
      <c r="F21" s="52"/>
      <c r="G21" s="52"/>
      <c r="H21" s="52"/>
      <c r="I21" s="52"/>
    </row>
    <row r="22" spans="3:11" x14ac:dyDescent="0.2">
      <c r="C22" s="53" t="s">
        <v>39</v>
      </c>
      <c r="D22" s="53"/>
      <c r="E22" s="53"/>
      <c r="F22" s="53"/>
      <c r="G22" s="53"/>
      <c r="H22" s="53"/>
      <c r="I22" s="53"/>
    </row>
    <row r="23" spans="3:11" x14ac:dyDescent="0.2">
      <c r="C23" s="53" t="s">
        <v>38</v>
      </c>
      <c r="D23" s="53"/>
      <c r="E23" s="53"/>
      <c r="F23" s="53"/>
      <c r="G23" s="53"/>
      <c r="H23" s="53"/>
      <c r="I23" s="53"/>
    </row>
    <row r="24" spans="3:11" ht="6" customHeight="1" thickBot="1" x14ac:dyDescent="0.25">
      <c r="C24" s="54"/>
      <c r="D24" s="54"/>
      <c r="E24" s="54"/>
      <c r="F24" s="54"/>
      <c r="G24" s="54"/>
      <c r="H24" s="54"/>
      <c r="I24" s="54"/>
    </row>
    <row r="25" spans="3:11" ht="48.75" customHeight="1" thickBot="1" x14ac:dyDescent="0.25">
      <c r="C25" s="25" t="s">
        <v>28</v>
      </c>
      <c r="D25" s="28" t="s">
        <v>27</v>
      </c>
      <c r="E25" s="27" t="s">
        <v>26</v>
      </c>
      <c r="F25" s="27" t="s">
        <v>25</v>
      </c>
      <c r="G25" s="27" t="s">
        <v>24</v>
      </c>
      <c r="H25" s="27" t="s">
        <v>23</v>
      </c>
      <c r="I25" s="28" t="s">
        <v>37</v>
      </c>
    </row>
    <row r="26" spans="3:11" ht="13.5" customHeight="1" thickBot="1" x14ac:dyDescent="0.25">
      <c r="C26" s="48" t="s">
        <v>36</v>
      </c>
      <c r="D26" s="49"/>
      <c r="E26" s="49"/>
      <c r="F26" s="49"/>
      <c r="G26" s="49"/>
      <c r="H26" s="49"/>
      <c r="I26" s="50"/>
    </row>
    <row r="27" spans="3:11" ht="13.5" customHeight="1" thickBot="1" x14ac:dyDescent="0.25">
      <c r="C27" s="14" t="s">
        <v>35</v>
      </c>
      <c r="D27" s="20">
        <v>42378.960000000021</v>
      </c>
      <c r="E27" s="22">
        <v>366992.08</v>
      </c>
      <c r="F27" s="22">
        <v>351590.46</v>
      </c>
      <c r="G27" s="22">
        <v>376417.33</v>
      </c>
      <c r="H27" s="22">
        <f>+D27+E27-F27</f>
        <v>57780.580000000016</v>
      </c>
      <c r="I27" s="45" t="s">
        <v>34</v>
      </c>
      <c r="K27" s="1">
        <v>41910.9</v>
      </c>
    </row>
    <row r="28" spans="3:11" ht="13.5" customHeight="1" thickBot="1" x14ac:dyDescent="0.25">
      <c r="C28" s="14" t="s">
        <v>33</v>
      </c>
      <c r="D28" s="20">
        <v>4775.8700000000244</v>
      </c>
      <c r="E28" s="17">
        <v>110891.73</v>
      </c>
      <c r="F28" s="17">
        <v>92135.95</v>
      </c>
      <c r="G28" s="22">
        <v>53664.2</v>
      </c>
      <c r="H28" s="22">
        <f>+D28+E28-F28</f>
        <v>23531.650000000023</v>
      </c>
      <c r="I28" s="46"/>
      <c r="K28" s="1">
        <f>6885.82-2153.2</f>
        <v>4732.62</v>
      </c>
    </row>
    <row r="29" spans="3:11" ht="13.5" customHeight="1" thickBot="1" x14ac:dyDescent="0.25">
      <c r="C29" s="14" t="s">
        <v>32</v>
      </c>
      <c r="D29" s="20">
        <v>6168.1499999999942</v>
      </c>
      <c r="E29" s="17">
        <v>77933.240000000005</v>
      </c>
      <c r="F29" s="17">
        <v>67508.34</v>
      </c>
      <c r="G29" s="22">
        <v>56438.94</v>
      </c>
      <c r="H29" s="22">
        <f>+D29+E29-F29</f>
        <v>16593.050000000003</v>
      </c>
      <c r="I29" s="46"/>
      <c r="K29" s="1">
        <f>5241.98-396.66</f>
        <v>4845.32</v>
      </c>
    </row>
    <row r="30" spans="3:11" ht="13.5" customHeight="1" thickBot="1" x14ac:dyDescent="0.25">
      <c r="C30" s="14" t="s">
        <v>31</v>
      </c>
      <c r="D30" s="20">
        <v>3452.1600000000035</v>
      </c>
      <c r="E30" s="17">
        <v>53519.49</v>
      </c>
      <c r="F30" s="17">
        <v>45717.63</v>
      </c>
      <c r="G30" s="22">
        <v>34014.660000000003</v>
      </c>
      <c r="H30" s="22">
        <f>+D30+E30-F30</f>
        <v>11254.020000000004</v>
      </c>
      <c r="I30" s="46"/>
      <c r="K30" s="1">
        <f>950.69-285.52+1839.81-62.55</f>
        <v>2442.4299999999998</v>
      </c>
    </row>
    <row r="31" spans="3:11" ht="13.5" customHeight="1" thickBot="1" x14ac:dyDescent="0.25">
      <c r="C31" s="14" t="s">
        <v>30</v>
      </c>
      <c r="D31" s="20">
        <v>559.9900000000016</v>
      </c>
      <c r="E31" s="17">
        <f>564.26+235.27+3703.8</f>
        <v>4503.33</v>
      </c>
      <c r="F31" s="17">
        <f>3473.86+512.05+237.27</f>
        <v>4223.18</v>
      </c>
      <c r="G31" s="22">
        <f>+E31</f>
        <v>4503.33</v>
      </c>
      <c r="H31" s="22">
        <f>+D31+E31-F31</f>
        <v>840.14000000000124</v>
      </c>
      <c r="I31" s="47"/>
      <c r="K31" s="29">
        <f>12.19+297.51</f>
        <v>309.7</v>
      </c>
    </row>
    <row r="32" spans="3:11" ht="13.5" customHeight="1" thickBot="1" x14ac:dyDescent="0.25">
      <c r="C32" s="14" t="s">
        <v>8</v>
      </c>
      <c r="D32" s="13">
        <f>SUM(D27:D31)</f>
        <v>57335.130000000048</v>
      </c>
      <c r="E32" s="13">
        <f>SUM(E27:E31)</f>
        <v>613839.87</v>
      </c>
      <c r="F32" s="13">
        <f>SUM(F27:F31)</f>
        <v>561175.56000000006</v>
      </c>
      <c r="G32" s="13">
        <f>SUM(G27:G31)</f>
        <v>525038.46</v>
      </c>
      <c r="H32" s="13">
        <f>SUM(H27:H31)</f>
        <v>109999.44000000005</v>
      </c>
      <c r="I32" s="14"/>
    </row>
    <row r="33" spans="3:11" ht="13.5" customHeight="1" thickBot="1" x14ac:dyDescent="0.25">
      <c r="C33" s="51" t="s">
        <v>29</v>
      </c>
      <c r="D33" s="51"/>
      <c r="E33" s="51"/>
      <c r="F33" s="51"/>
      <c r="G33" s="51"/>
      <c r="H33" s="51"/>
      <c r="I33" s="51"/>
    </row>
    <row r="34" spans="3:11" ht="48.75" customHeight="1" thickBot="1" x14ac:dyDescent="0.25">
      <c r="C34" s="21" t="s">
        <v>28</v>
      </c>
      <c r="D34" s="28" t="s">
        <v>27</v>
      </c>
      <c r="E34" s="27" t="s">
        <v>26</v>
      </c>
      <c r="F34" s="27" t="s">
        <v>25</v>
      </c>
      <c r="G34" s="27" t="s">
        <v>24</v>
      </c>
      <c r="H34" s="27" t="s">
        <v>23</v>
      </c>
      <c r="I34" s="26" t="s">
        <v>22</v>
      </c>
    </row>
    <row r="35" spans="3:11" ht="26.25" customHeight="1" thickBot="1" x14ac:dyDescent="0.25">
      <c r="C35" s="25" t="s">
        <v>21</v>
      </c>
      <c r="D35" s="24">
        <v>17468.280000000028</v>
      </c>
      <c r="E35" s="16">
        <v>333893.76000000001</v>
      </c>
      <c r="F35" s="16">
        <v>317399.24</v>
      </c>
      <c r="G35" s="16">
        <f>+E35</f>
        <v>333893.76000000001</v>
      </c>
      <c r="H35" s="16">
        <f t="shared" ref="H35:H42" si="0">+D35+E35-F35</f>
        <v>33962.800000000047</v>
      </c>
      <c r="I35" s="55" t="s">
        <v>20</v>
      </c>
      <c r="J35" s="23">
        <f>13484.77-D35</f>
        <v>-3983.5100000000275</v>
      </c>
      <c r="K35" s="23">
        <f>18316.34-H35</f>
        <v>-15646.460000000046</v>
      </c>
    </row>
    <row r="36" spans="3:11" ht="14.25" customHeight="1" thickBot="1" x14ac:dyDescent="0.25">
      <c r="C36" s="14" t="s">
        <v>19</v>
      </c>
      <c r="D36" s="20">
        <v>2478.8199999999852</v>
      </c>
      <c r="E36" s="22">
        <v>47751.6</v>
      </c>
      <c r="F36" s="22">
        <v>45373.26</v>
      </c>
      <c r="G36" s="16">
        <v>4495.49</v>
      </c>
      <c r="H36" s="16">
        <f t="shared" si="0"/>
        <v>4857.1599999999817</v>
      </c>
      <c r="I36" s="56"/>
      <c r="J36" s="23"/>
    </row>
    <row r="37" spans="3:11" ht="13.5" hidden="1" customHeight="1" thickBot="1" x14ac:dyDescent="0.25">
      <c r="C37" s="21" t="s">
        <v>18</v>
      </c>
      <c r="D37" s="20">
        <v>0</v>
      </c>
      <c r="E37" s="22"/>
      <c r="F37" s="22"/>
      <c r="G37" s="16"/>
      <c r="H37" s="16">
        <f t="shared" si="0"/>
        <v>0</v>
      </c>
      <c r="I37" s="19"/>
    </row>
    <row r="38" spans="3:11" ht="12.75" customHeight="1" thickBot="1" x14ac:dyDescent="0.25">
      <c r="C38" s="14" t="s">
        <v>17</v>
      </c>
      <c r="D38" s="20">
        <v>9188.9899999999907</v>
      </c>
      <c r="E38" s="22">
        <v>196282.56</v>
      </c>
      <c r="F38" s="22">
        <v>174121.35</v>
      </c>
      <c r="G38" s="16">
        <f>+E38</f>
        <v>196282.56</v>
      </c>
      <c r="H38" s="16">
        <f t="shared" si="0"/>
        <v>31350.199999999983</v>
      </c>
      <c r="I38" s="19" t="s">
        <v>16</v>
      </c>
      <c r="J38" s="1">
        <f>5446.59+954.68-807.48</f>
        <v>5593.7900000000009</v>
      </c>
      <c r="K38" s="1">
        <f>9343.78+1682.1-1171.84</f>
        <v>9854.0400000000009</v>
      </c>
    </row>
    <row r="39" spans="3:11" ht="13.5" customHeight="1" thickBot="1" x14ac:dyDescent="0.25">
      <c r="C39" s="14" t="s">
        <v>15</v>
      </c>
      <c r="D39" s="20">
        <v>2474.109999999986</v>
      </c>
      <c r="E39" s="22">
        <v>62076.959999999999</v>
      </c>
      <c r="F39" s="22">
        <v>58236.78</v>
      </c>
      <c r="G39" s="16">
        <f>180376/3090*1529.9</f>
        <v>89306.550938511326</v>
      </c>
      <c r="H39" s="16">
        <f t="shared" si="0"/>
        <v>6314.2899999999863</v>
      </c>
      <c r="I39" s="19" t="s">
        <v>14</v>
      </c>
      <c r="J39" s="1">
        <v>2507.0500000000002</v>
      </c>
      <c r="K39" s="1">
        <v>3405.34</v>
      </c>
    </row>
    <row r="40" spans="3:11" ht="26.25" customHeight="1" thickBot="1" x14ac:dyDescent="0.25">
      <c r="C40" s="14" t="s">
        <v>13</v>
      </c>
      <c r="D40" s="20">
        <v>128.50999999999976</v>
      </c>
      <c r="E40" s="17">
        <v>3122.52</v>
      </c>
      <c r="F40" s="17">
        <v>2933.4</v>
      </c>
      <c r="G40" s="16">
        <f>+E40</f>
        <v>3122.52</v>
      </c>
      <c r="H40" s="16">
        <f t="shared" si="0"/>
        <v>317.62999999999965</v>
      </c>
      <c r="I40" s="15" t="s">
        <v>12</v>
      </c>
    </row>
    <row r="41" spans="3:11" ht="13.5" customHeight="1" thickBot="1" x14ac:dyDescent="0.25">
      <c r="C41" s="21" t="s">
        <v>11</v>
      </c>
      <c r="D41" s="20">
        <v>2859.7900000000154</v>
      </c>
      <c r="E41" s="17">
        <v>37817.53</v>
      </c>
      <c r="F41" s="17">
        <v>37343.89</v>
      </c>
      <c r="G41" s="16">
        <f>+E41</f>
        <v>37817.53</v>
      </c>
      <c r="H41" s="16">
        <f t="shared" si="0"/>
        <v>3333.4300000000148</v>
      </c>
      <c r="I41" s="19"/>
    </row>
    <row r="42" spans="3:11" ht="13.5" customHeight="1" thickBot="1" x14ac:dyDescent="0.25">
      <c r="C42" s="14" t="s">
        <v>10</v>
      </c>
      <c r="D42" s="18">
        <v>1635.8999999999942</v>
      </c>
      <c r="E42" s="17">
        <v>32875.32</v>
      </c>
      <c r="F42" s="17">
        <v>31167.18</v>
      </c>
      <c r="G42" s="16">
        <f>+E42</f>
        <v>32875.32</v>
      </c>
      <c r="H42" s="16">
        <f t="shared" si="0"/>
        <v>3344.0399999999936</v>
      </c>
      <c r="I42" s="15" t="s">
        <v>9</v>
      </c>
    </row>
    <row r="43" spans="3:11" s="11" customFormat="1" ht="13.5" customHeight="1" thickBot="1" x14ac:dyDescent="0.25">
      <c r="C43" s="14" t="s">
        <v>8</v>
      </c>
      <c r="D43" s="13">
        <f>SUM(D35:D42)</f>
        <v>36234.399999999994</v>
      </c>
      <c r="E43" s="13">
        <f>SUM(E35:E42)</f>
        <v>713820.24999999988</v>
      </c>
      <c r="F43" s="13">
        <f>SUM(F35:F42)</f>
        <v>666575.10000000009</v>
      </c>
      <c r="G43" s="13">
        <f>SUM(G35:G42)</f>
        <v>697793.73093851132</v>
      </c>
      <c r="H43" s="13">
        <f>SUM(H35:H42)</f>
        <v>83479.55</v>
      </c>
      <c r="I43" s="12"/>
    </row>
    <row r="44" spans="3:11" ht="13.5" customHeight="1" thickBot="1" x14ac:dyDescent="0.25">
      <c r="C44" s="57" t="s">
        <v>7</v>
      </c>
      <c r="D44" s="57"/>
      <c r="E44" s="57"/>
      <c r="F44" s="57"/>
      <c r="G44" s="57"/>
      <c r="H44" s="57"/>
      <c r="I44" s="57"/>
    </row>
    <row r="45" spans="3:11" ht="30" customHeight="1" thickBot="1" x14ac:dyDescent="0.25">
      <c r="C45" s="10" t="s">
        <v>6</v>
      </c>
      <c r="D45" s="44" t="s">
        <v>5</v>
      </c>
      <c r="E45" s="44"/>
      <c r="F45" s="44"/>
      <c r="G45" s="44"/>
      <c r="H45" s="44"/>
      <c r="I45" s="9" t="s">
        <v>4</v>
      </c>
    </row>
    <row r="46" spans="3:11" ht="23.25" customHeight="1" x14ac:dyDescent="0.3">
      <c r="C46" s="8" t="s">
        <v>3</v>
      </c>
      <c r="D46" s="8"/>
      <c r="E46" s="8"/>
      <c r="F46" s="8"/>
      <c r="G46" s="8"/>
      <c r="H46" s="7">
        <f>+H32+H43</f>
        <v>193478.99000000005</v>
      </c>
    </row>
    <row r="47" spans="3:11" ht="12" hidden="1" customHeight="1" x14ac:dyDescent="0.25">
      <c r="C47" s="6" t="s">
        <v>2</v>
      </c>
      <c r="D47" s="6"/>
      <c r="F47" s="5"/>
      <c r="G47" s="5"/>
      <c r="H47" s="5"/>
    </row>
    <row r="48" spans="3:11" ht="12.75" hidden="1" customHeight="1" x14ac:dyDescent="0.2">
      <c r="C48" s="4" t="s">
        <v>1</v>
      </c>
    </row>
    <row r="49" spans="3:8" ht="12.75" customHeight="1" x14ac:dyDescent="0.2"/>
    <row r="50" spans="3:8" ht="12.75" customHeight="1" x14ac:dyDescent="0.2">
      <c r="D50" s="3"/>
      <c r="E50" s="3"/>
      <c r="F50" s="3"/>
      <c r="G50" s="3"/>
      <c r="H50" s="3"/>
    </row>
    <row r="51" spans="3:8" hidden="1" x14ac:dyDescent="0.2">
      <c r="H51" s="2">
        <f>6314.29+3344.04+317.63+4857.16+33962.8+3333.43+31350.2</f>
        <v>83479.55</v>
      </c>
    </row>
    <row r="52" spans="3:8" x14ac:dyDescent="0.2">
      <c r="C52" s="2" t="s">
        <v>0</v>
      </c>
      <c r="D52" s="3"/>
      <c r="E52" s="3">
        <f>+E32+E43+5580</f>
        <v>1333240.1199999999</v>
      </c>
      <c r="F52" s="3"/>
      <c r="G52" s="3">
        <f>+G32+G43</f>
        <v>1222832.1909385114</v>
      </c>
      <c r="H52" s="3"/>
    </row>
  </sheetData>
  <mergeCells count="10">
    <mergeCell ref="D45:H45"/>
    <mergeCell ref="I27:I31"/>
    <mergeCell ref="C26:I26"/>
    <mergeCell ref="C33:I33"/>
    <mergeCell ref="C21:I21"/>
    <mergeCell ref="C22:I22"/>
    <mergeCell ref="C23:I23"/>
    <mergeCell ref="C24:I24"/>
    <mergeCell ref="I35:I36"/>
    <mergeCell ref="C44:I44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5"/>
  <sheetViews>
    <sheetView topLeftCell="A13" zoomScaleNormal="100" zoomScaleSheetLayoutView="120" workbookViewId="0">
      <selection activeCell="H29" sqref="H29"/>
    </sheetView>
  </sheetViews>
  <sheetFormatPr defaultRowHeight="15" x14ac:dyDescent="0.25"/>
  <cols>
    <col min="1" max="1" width="4.5703125" style="37" customWidth="1"/>
    <col min="2" max="2" width="12.42578125" style="37" customWidth="1"/>
    <col min="3" max="3" width="13.28515625" style="37" hidden="1" customWidth="1"/>
    <col min="4" max="4" width="12.140625" style="37" customWidth="1"/>
    <col min="5" max="5" width="13.5703125" style="37" customWidth="1"/>
    <col min="6" max="6" width="13.28515625" style="37" customWidth="1"/>
    <col min="7" max="7" width="14.28515625" style="37" customWidth="1"/>
    <col min="8" max="9" width="15.140625" style="37" customWidth="1"/>
    <col min="10" max="16384" width="9.140625" style="37"/>
  </cols>
  <sheetData>
    <row r="13" spans="1:9" x14ac:dyDescent="0.25">
      <c r="A13" s="58" t="s">
        <v>60</v>
      </c>
      <c r="B13" s="58"/>
      <c r="C13" s="58"/>
      <c r="D13" s="58"/>
      <c r="E13" s="58"/>
      <c r="F13" s="58"/>
      <c r="G13" s="58"/>
      <c r="H13" s="58"/>
      <c r="I13" s="58"/>
    </row>
    <row r="14" spans="1:9" x14ac:dyDescent="0.25">
      <c r="A14" s="58" t="s">
        <v>59</v>
      </c>
      <c r="B14" s="58"/>
      <c r="C14" s="58"/>
      <c r="D14" s="58"/>
      <c r="E14" s="58"/>
      <c r="F14" s="58"/>
      <c r="G14" s="58"/>
      <c r="H14" s="58"/>
      <c r="I14" s="58"/>
    </row>
    <row r="15" spans="1:9" x14ac:dyDescent="0.25">
      <c r="A15" s="58" t="s">
        <v>58</v>
      </c>
      <c r="B15" s="58"/>
      <c r="C15" s="58"/>
      <c r="D15" s="58"/>
      <c r="E15" s="58"/>
      <c r="F15" s="58"/>
      <c r="G15" s="58"/>
      <c r="H15" s="58"/>
      <c r="I15" s="58"/>
    </row>
    <row r="16" spans="1:9" ht="60" x14ac:dyDescent="0.25">
      <c r="A16" s="42" t="s">
        <v>57</v>
      </c>
      <c r="B16" s="42" t="s">
        <v>56</v>
      </c>
      <c r="C16" s="42" t="s">
        <v>55</v>
      </c>
      <c r="D16" s="42" t="s">
        <v>54</v>
      </c>
      <c r="E16" s="42" t="s">
        <v>53</v>
      </c>
      <c r="F16" s="43" t="s">
        <v>52</v>
      </c>
      <c r="G16" s="43" t="s">
        <v>51</v>
      </c>
      <c r="H16" s="42" t="s">
        <v>50</v>
      </c>
      <c r="I16" s="42" t="s">
        <v>49</v>
      </c>
    </row>
    <row r="17" spans="1:9" x14ac:dyDescent="0.25">
      <c r="A17" s="41" t="s">
        <v>48</v>
      </c>
      <c r="B17" s="40">
        <v>129.40206000000001</v>
      </c>
      <c r="C17" s="40"/>
      <c r="D17" s="40">
        <v>47.751600000000003</v>
      </c>
      <c r="E17" s="40">
        <v>45.373260000000002</v>
      </c>
      <c r="F17" s="40">
        <v>5.58</v>
      </c>
      <c r="G17" s="40">
        <v>4.4954900000000002</v>
      </c>
      <c r="H17" s="40">
        <v>4.8571600000000004</v>
      </c>
      <c r="I17" s="40">
        <f>B17+D17+F17-G17</f>
        <v>178.23817000000003</v>
      </c>
    </row>
    <row r="19" spans="1:9" x14ac:dyDescent="0.25">
      <c r="A19" s="37" t="s">
        <v>47</v>
      </c>
    </row>
    <row r="20" spans="1:9" x14ac:dyDescent="0.25">
      <c r="A20" s="38" t="s">
        <v>46</v>
      </c>
    </row>
    <row r="21" spans="1:9" x14ac:dyDescent="0.25">
      <c r="A21" s="39" t="s">
        <v>45</v>
      </c>
    </row>
    <row r="22" spans="1:9" x14ac:dyDescent="0.25">
      <c r="A22" s="38" t="s">
        <v>44</v>
      </c>
    </row>
    <row r="23" spans="1:9" x14ac:dyDescent="0.25">
      <c r="A23" s="38" t="s">
        <v>43</v>
      </c>
    </row>
    <row r="24" spans="1:9" x14ac:dyDescent="0.25">
      <c r="A24" s="38"/>
    </row>
    <row r="25" spans="1:9" x14ac:dyDescent="0.25">
      <c r="A25" s="38"/>
      <c r="G25" s="37" t="s">
        <v>42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Пограничная5</vt:lpstr>
      <vt:lpstr>текущий ремонт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2019-03-19T11:43:32Z</dcterms:created>
  <dcterms:modified xsi:type="dcterms:W3CDTF">2019-03-21T08:13:22Z</dcterms:modified>
</cp:coreProperties>
</file>