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6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6" i="1" l="1"/>
  <c r="H27" i="1"/>
  <c r="K27" i="1"/>
  <c r="H28" i="1"/>
  <c r="K28" i="1"/>
  <c r="H29" i="1"/>
  <c r="K29" i="1"/>
  <c r="E30" i="1"/>
  <c r="H30" i="1" s="1"/>
  <c r="F30" i="1"/>
  <c r="G30" i="1"/>
  <c r="K30" i="1"/>
  <c r="D31" i="1"/>
  <c r="E31" i="1"/>
  <c r="F31" i="1"/>
  <c r="G31" i="1"/>
  <c r="G34" i="1"/>
  <c r="H34" i="1"/>
  <c r="H35" i="1"/>
  <c r="H45" i="1" s="1"/>
  <c r="H36" i="1"/>
  <c r="G37" i="1"/>
  <c r="H37" i="1"/>
  <c r="J37" i="1"/>
  <c r="K37" i="1"/>
  <c r="H38" i="1"/>
  <c r="H39" i="1"/>
  <c r="G40" i="1"/>
  <c r="H40" i="1"/>
  <c r="G41" i="1"/>
  <c r="H41" i="1"/>
  <c r="G42" i="1"/>
  <c r="H42" i="1"/>
  <c r="G43" i="1"/>
  <c r="H43" i="1"/>
  <c r="H44" i="1"/>
  <c r="D45" i="1"/>
  <c r="E45" i="1"/>
  <c r="F45" i="1"/>
  <c r="G45" i="1"/>
  <c r="G55" i="1" s="1"/>
  <c r="H54" i="1"/>
  <c r="E55" i="1"/>
  <c r="H31" i="1" l="1"/>
  <c r="H49" i="1" s="1"/>
</calcChain>
</file>

<file path=xl/sharedStrings.xml><?xml version="1.0" encoding="utf-8"?>
<sst xmlns="http://schemas.openxmlformats.org/spreadsheetml/2006/main" count="75" uniqueCount="67">
  <si>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</si>
  <si>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</si>
  <si>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</si>
  <si>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</si>
  <si>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ИП Кожевников</t>
  </si>
  <si>
    <t xml:space="preserve">Поступило от ИП Кожевников за управление и содержание общедомового имущества, и за сбор ТБО 27794.82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</si>
  <si>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</si>
  <si>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</si>
  <si>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</si>
  <si>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</si>
  <si>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</si>
  <si>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</si>
  <si>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</si>
  <si>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</si>
  <si>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</si>
  <si>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</si>
  <si>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</si>
  <si>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</si>
  <si>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</si>
  <si>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</si>
  <si>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</si>
  <si>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</si>
  <si>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</si>
  <si>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</si>
  <si>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</si>
  <si>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</si>
  <si>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</si>
  <si>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</si>
  <si>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</si>
  <si>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</si>
  <si>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</si>
  <si>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</si>
  <si>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</si>
  <si>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</si>
  <si>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</si>
  <si>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</si>
  <si>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</si>
  <si>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</si>
  <si>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</si>
  <si>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</si>
  <si>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</si>
  <si>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</si>
  <si>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</si>
  <si>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</si>
  <si>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</si>
  <si>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6/1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</si>
  <si>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</si>
  <si>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</si>
  <si>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</si>
  <si>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работы по ремонту площадки перед входом в подъезд - 62541.59р.</t>
  </si>
  <si>
    <t>расходный инвентарь - 64.88р</t>
  </si>
  <si>
    <t>аварийное обслуживание - 783.11р.</t>
  </si>
  <si>
    <t>работы по электрике - 222.55р.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</si>
  <si>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63.61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</si>
  <si>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</si>
  <si>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</si>
  <si>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</si>
  <si>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</si>
  <si>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</si>
  <si>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</si>
  <si>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</si>
  <si>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</si>
  <si>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</si>
  <si>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</si>
  <si>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6/1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</si>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</sst>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7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7" xfId="0" applyNumberFormat="1" applyFont="1" applyFill="1" applyBorder="1" applyAlignment="1">
      <alignment vertical="top" wrapText="1"/>
    </xf>
    <xf numFmtId="4" fontId="3" fillId="3" borderId="7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/>
  <dimension ref="A1:K55"/>
  <sheetViews>
    <sheetView tabSelected="1" topLeftCell="C25" zoomScaleNormal="10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48</v>
      </c>
      <c r="F2" s="50"/>
      <c r="G2" s="50"/>
      <c r="H2" s="50"/>
      <c r="I2" s="50"/>
    </row>
    <row r="3" spans="3:9" ht="13.5" hidden="1" customHeight="1" thickBot="1" x14ac:dyDescent="0.25">
      <c r="C3" s="49"/>
      <c r="D3" s="48"/>
      <c r="E3" s="47"/>
      <c r="F3" s="47"/>
      <c r="G3" s="47"/>
      <c r="H3" s="47"/>
      <c r="I3" s="46"/>
    </row>
    <row r="4" spans="3:9" ht="12.75" hidden="1" customHeight="1" x14ac:dyDescent="0.2">
      <c r="C4" s="45"/>
      <c r="D4" s="45"/>
      <c r="E4" s="44"/>
      <c r="F4" s="44"/>
      <c r="G4" s="44"/>
      <c r="H4" s="44"/>
      <c r="I4" s="44"/>
    </row>
    <row r="5" spans="3:9" ht="12.75" customHeight="1" x14ac:dyDescent="0.2">
      <c r="C5" s="45"/>
      <c r="D5" s="45"/>
      <c r="E5" s="44"/>
      <c r="F5" s="44"/>
      <c r="G5" s="44"/>
      <c r="H5" s="44"/>
      <c r="I5" s="44"/>
    </row>
    <row r="6" spans="3:9" ht="12.75" customHeight="1" x14ac:dyDescent="0.2">
      <c r="C6" s="45"/>
      <c r="D6" s="45"/>
      <c r="E6" s="44"/>
      <c r="F6" s="44"/>
      <c r="G6" s="44"/>
      <c r="H6" s="44"/>
      <c r="I6" s="44"/>
    </row>
    <row r="7" spans="3:9" ht="12.75" customHeight="1" x14ac:dyDescent="0.2">
      <c r="C7" s="45"/>
      <c r="D7" s="45"/>
      <c r="E7" s="44"/>
      <c r="F7" s="44"/>
      <c r="G7" s="44"/>
      <c r="H7" s="44"/>
      <c r="I7" s="44"/>
    </row>
    <row r="8" spans="3:9" ht="12.75" customHeight="1" x14ac:dyDescent="0.2">
      <c r="C8" s="45"/>
      <c r="D8" s="45"/>
      <c r="E8" s="44"/>
      <c r="F8" s="44"/>
      <c r="G8" s="44"/>
      <c r="H8" s="44"/>
      <c r="I8" s="44"/>
    </row>
    <row r="9" spans="3:9" ht="12.75" customHeight="1" x14ac:dyDescent="0.2">
      <c r="C9" s="45"/>
      <c r="D9" s="45"/>
      <c r="E9" s="44"/>
      <c r="F9" s="44"/>
      <c r="G9" s="44"/>
      <c r="H9" s="44"/>
      <c r="I9" s="44"/>
    </row>
    <row r="10" spans="3:9" ht="12.75" customHeight="1" x14ac:dyDescent="0.2">
      <c r="C10" s="45"/>
      <c r="D10" s="45"/>
      <c r="E10" s="44"/>
      <c r="F10" s="44"/>
      <c r="G10" s="44"/>
      <c r="H10" s="44"/>
      <c r="I10" s="44"/>
    </row>
    <row r="11" spans="3:9" ht="12.75" customHeight="1" x14ac:dyDescent="0.2">
      <c r="C11" s="45"/>
      <c r="D11" s="45"/>
      <c r="E11" s="44"/>
      <c r="F11" s="44"/>
      <c r="G11" s="44"/>
      <c r="H11" s="44"/>
      <c r="I11" s="44"/>
    </row>
    <row r="12" spans="3:9" ht="12.75" customHeight="1" x14ac:dyDescent="0.2">
      <c r="C12" s="45"/>
      <c r="D12" s="45"/>
      <c r="E12" s="44"/>
      <c r="F12" s="44"/>
      <c r="G12" s="44"/>
      <c r="H12" s="44"/>
      <c r="I12" s="44"/>
    </row>
    <row r="13" spans="3:9" ht="12.75" customHeight="1" x14ac:dyDescent="0.2">
      <c r="C13" s="45"/>
      <c r="D13" s="45"/>
      <c r="E13" s="44"/>
      <c r="F13" s="44"/>
      <c r="G13" s="44"/>
      <c r="H13" s="44"/>
      <c r="I13" s="44"/>
    </row>
    <row r="14" spans="3:9" ht="12.75" customHeight="1" x14ac:dyDescent="0.2">
      <c r="C14" s="45"/>
      <c r="D14" s="45"/>
      <c r="E14" s="44"/>
      <c r="F14" s="44"/>
      <c r="G14" s="44"/>
      <c r="H14" s="44"/>
      <c r="I14" s="44"/>
    </row>
    <row r="15" spans="3:9" ht="12.75" customHeight="1" x14ac:dyDescent="0.2">
      <c r="C15" s="45"/>
      <c r="D15" s="45"/>
      <c r="E15" s="44"/>
      <c r="F15" s="44"/>
      <c r="G15" s="44"/>
      <c r="H15" s="44"/>
      <c r="I15" s="44"/>
    </row>
    <row r="16" spans="3:9" ht="12.75" customHeight="1" x14ac:dyDescent="0.2">
      <c r="C16" s="45"/>
      <c r="D16" s="45"/>
      <c r="E16" s="44"/>
      <c r="F16" s="44"/>
      <c r="G16" s="44"/>
      <c r="H16" s="44"/>
      <c r="I16" s="44"/>
    </row>
    <row r="17" spans="3:11" ht="12.75" customHeight="1" x14ac:dyDescent="0.2">
      <c r="C17" s="45"/>
      <c r="D17" s="45"/>
      <c r="E17" s="44"/>
      <c r="F17" s="44"/>
      <c r="G17" s="44"/>
      <c r="H17" s="44"/>
      <c r="I17" s="44"/>
    </row>
    <row r="18" spans="3:11" ht="12.75" customHeight="1" x14ac:dyDescent="0.2">
      <c r="C18" s="45"/>
      <c r="D18" s="45"/>
      <c r="E18" s="44"/>
      <c r="F18" s="44"/>
      <c r="G18" s="44"/>
      <c r="H18" s="44"/>
      <c r="I18" s="44"/>
    </row>
    <row r="19" spans="3:11" ht="12.75" customHeight="1" x14ac:dyDescent="0.2">
      <c r="C19" s="45"/>
      <c r="D19" s="45"/>
      <c r="E19" s="44"/>
      <c r="F19" s="44"/>
      <c r="G19" s="44"/>
      <c r="H19" s="44"/>
      <c r="I19" s="44"/>
    </row>
    <row r="20" spans="3:11" ht="14.25" x14ac:dyDescent="0.2">
      <c r="C20" s="51" t="s">
        <v>47</v>
      </c>
      <c r="D20" s="51"/>
      <c r="E20" s="51"/>
      <c r="F20" s="51"/>
      <c r="G20" s="51"/>
      <c r="H20" s="51"/>
      <c r="I20" s="51"/>
    </row>
    <row r="21" spans="3:11" x14ac:dyDescent="0.2">
      <c r="C21" s="52" t="s">
        <v>46</v>
      </c>
      <c r="D21" s="52"/>
      <c r="E21" s="52"/>
      <c r="F21" s="52"/>
      <c r="G21" s="52"/>
      <c r="H21" s="52"/>
      <c r="I21" s="52"/>
    </row>
    <row r="22" spans="3:11" x14ac:dyDescent="0.2">
      <c r="C22" s="52" t="s">
        <v>45</v>
      </c>
      <c r="D22" s="52"/>
      <c r="E22" s="52"/>
      <c r="F22" s="52"/>
      <c r="G22" s="52"/>
      <c r="H22" s="52"/>
      <c r="I22" s="52"/>
    </row>
    <row r="23" spans="3:11" ht="6" customHeight="1" thickBot="1" x14ac:dyDescent="0.25">
      <c r="C23" s="53"/>
      <c r="D23" s="53"/>
      <c r="E23" s="53"/>
      <c r="F23" s="53"/>
      <c r="G23" s="53"/>
      <c r="H23" s="53"/>
      <c r="I23" s="53"/>
    </row>
    <row r="24" spans="3:11" ht="59.25" customHeight="1" thickBot="1" x14ac:dyDescent="0.25">
      <c r="C24" s="38" t="s">
        <v>35</v>
      </c>
      <c r="D24" s="41" t="s">
        <v>34</v>
      </c>
      <c r="E24" s="40" t="s">
        <v>33</v>
      </c>
      <c r="F24" s="40" t="s">
        <v>32</v>
      </c>
      <c r="G24" s="40" t="s">
        <v>31</v>
      </c>
      <c r="H24" s="40" t="s">
        <v>30</v>
      </c>
      <c r="I24" s="41" t="s">
        <v>44</v>
      </c>
    </row>
    <row r="25" spans="3:11" ht="13.5" customHeight="1" thickBot="1" x14ac:dyDescent="0.25">
      <c r="C25" s="54" t="s">
        <v>43</v>
      </c>
      <c r="D25" s="55"/>
      <c r="E25" s="55"/>
      <c r="F25" s="55"/>
      <c r="G25" s="55"/>
      <c r="H25" s="55"/>
      <c r="I25" s="56"/>
    </row>
    <row r="26" spans="3:11" ht="13.5" customHeight="1" thickBot="1" x14ac:dyDescent="0.25">
      <c r="C26" s="15" t="s">
        <v>42</v>
      </c>
      <c r="D26" s="19">
        <v>28247.880000000005</v>
      </c>
      <c r="E26" s="17">
        <v>215859.33</v>
      </c>
      <c r="F26" s="17">
        <v>211525.53</v>
      </c>
      <c r="G26" s="17">
        <v>212769.27</v>
      </c>
      <c r="H26" s="42">
        <f>+D26+E26-F26</f>
        <v>32581.679999999993</v>
      </c>
      <c r="I26" s="65" t="s">
        <v>41</v>
      </c>
      <c r="K26" s="1">
        <v>29901.439999999999</v>
      </c>
    </row>
    <row r="27" spans="3:11" ht="13.5" customHeight="1" thickBot="1" x14ac:dyDescent="0.25">
      <c r="C27" s="15" t="s">
        <v>40</v>
      </c>
      <c r="D27" s="19">
        <v>5359.7200000000084</v>
      </c>
      <c r="E27" s="18">
        <v>45960.6</v>
      </c>
      <c r="F27" s="18">
        <v>44004.34</v>
      </c>
      <c r="G27" s="17">
        <v>72923.22</v>
      </c>
      <c r="H27" s="42">
        <f>+D27+E27-F27</f>
        <v>7315.9800000000105</v>
      </c>
      <c r="I27" s="66"/>
      <c r="K27" s="43">
        <f>5495.82-4341.32</f>
        <v>1154.5</v>
      </c>
    </row>
    <row r="28" spans="3:11" ht="13.5" customHeight="1" thickBot="1" x14ac:dyDescent="0.25">
      <c r="C28" s="15" t="s">
        <v>39</v>
      </c>
      <c r="D28" s="19">
        <v>2389.6099999999933</v>
      </c>
      <c r="E28" s="18">
        <v>32645.57</v>
      </c>
      <c r="F28" s="18">
        <v>30690.17</v>
      </c>
      <c r="G28" s="17">
        <v>24769.3</v>
      </c>
      <c r="H28" s="42">
        <f>+D28+E28-F28</f>
        <v>4345.0099999999948</v>
      </c>
      <c r="I28" s="66"/>
      <c r="K28" s="1">
        <f>4587.14-1701.38</f>
        <v>2885.76</v>
      </c>
    </row>
    <row r="29" spans="3:11" ht="13.5" customHeight="1" thickBot="1" x14ac:dyDescent="0.25">
      <c r="C29" s="15" t="s">
        <v>38</v>
      </c>
      <c r="D29" s="19">
        <v>997.12000000000262</v>
      </c>
      <c r="E29" s="18">
        <v>22334.14</v>
      </c>
      <c r="F29" s="18">
        <v>20354.650000000001</v>
      </c>
      <c r="G29" s="17">
        <v>11470.15</v>
      </c>
      <c r="H29" s="42">
        <f>+D29+E29-F29</f>
        <v>2976.6100000000006</v>
      </c>
      <c r="I29" s="66"/>
      <c r="K29" s="1">
        <f>770.19-587.64+1622.32-592.7</f>
        <v>1212.1699999999998</v>
      </c>
    </row>
    <row r="30" spans="3:11" ht="13.5" customHeight="1" thickBot="1" x14ac:dyDescent="0.25">
      <c r="C30" s="15" t="s">
        <v>37</v>
      </c>
      <c r="D30" s="19">
        <v>-278.95000000000073</v>
      </c>
      <c r="E30" s="18">
        <f>1523.52+1137.63+1662.63+1712.82</f>
        <v>6036.6</v>
      </c>
      <c r="F30" s="18">
        <f>1492.8+1377.74+892.16+1127.83</f>
        <v>4890.53</v>
      </c>
      <c r="G30" s="17">
        <f>+E30</f>
        <v>6036.6</v>
      </c>
      <c r="H30" s="42">
        <f>+D30+E30-F30</f>
        <v>867.11999999999989</v>
      </c>
      <c r="I30" s="67"/>
      <c r="K30" s="1">
        <f>49.36-1279.17+208.08</f>
        <v>-1021.7300000000001</v>
      </c>
    </row>
    <row r="31" spans="3:11" ht="13.5" customHeight="1" thickBot="1" x14ac:dyDescent="0.25">
      <c r="C31" s="15" t="s">
        <v>10</v>
      </c>
      <c r="D31" s="14">
        <f>SUM(D26:D30)</f>
        <v>36715.380000000005</v>
      </c>
      <c r="E31" s="14">
        <f>SUM(E26:E30)</f>
        <v>322836.24</v>
      </c>
      <c r="F31" s="14">
        <f>SUM(F26:F30)</f>
        <v>311465.22000000003</v>
      </c>
      <c r="G31" s="14">
        <f>SUM(G26:G30)</f>
        <v>327968.53999999998</v>
      </c>
      <c r="H31" s="14">
        <f>SUM(H26:H30)</f>
        <v>48086.400000000001</v>
      </c>
      <c r="I31" s="15"/>
    </row>
    <row r="32" spans="3:11" ht="13.5" customHeight="1" thickBot="1" x14ac:dyDescent="0.25">
      <c r="C32" s="60" t="s">
        <v>36</v>
      </c>
      <c r="D32" s="60"/>
      <c r="E32" s="60"/>
      <c r="F32" s="60"/>
      <c r="G32" s="60"/>
      <c r="H32" s="60"/>
      <c r="I32" s="60"/>
    </row>
    <row r="33" spans="3:11" ht="53.25" customHeight="1" thickBot="1" x14ac:dyDescent="0.25">
      <c r="C33" s="28" t="s">
        <v>35</v>
      </c>
      <c r="D33" s="41" t="s">
        <v>34</v>
      </c>
      <c r="E33" s="40" t="s">
        <v>33</v>
      </c>
      <c r="F33" s="40" t="s">
        <v>32</v>
      </c>
      <c r="G33" s="40" t="s">
        <v>31</v>
      </c>
      <c r="H33" s="40" t="s">
        <v>30</v>
      </c>
      <c r="I33" s="39" t="s">
        <v>29</v>
      </c>
    </row>
    <row r="34" spans="3:11" ht="31.5" customHeight="1" thickBot="1" x14ac:dyDescent="0.25">
      <c r="C34" s="38" t="s">
        <v>28</v>
      </c>
      <c r="D34" s="37">
        <v>7170.6900000000023</v>
      </c>
      <c r="E34" s="21">
        <v>127047.84</v>
      </c>
      <c r="F34" s="21">
        <v>117723.84</v>
      </c>
      <c r="G34" s="21">
        <f>+E34</f>
        <v>127047.84</v>
      </c>
      <c r="H34" s="21">
        <f t="shared" ref="H34:H44" si="0">+D34+E34-F34</f>
        <v>16494.690000000002</v>
      </c>
      <c r="I34" s="61" t="s">
        <v>27</v>
      </c>
    </row>
    <row r="35" spans="3:11" ht="14.25" customHeight="1" thickBot="1" x14ac:dyDescent="0.25">
      <c r="C35" s="15" t="s">
        <v>26</v>
      </c>
      <c r="D35" s="19">
        <v>1013.5100000000093</v>
      </c>
      <c r="E35" s="17">
        <v>24342.240000000002</v>
      </c>
      <c r="F35" s="17">
        <v>22195.4</v>
      </c>
      <c r="G35" s="21">
        <v>63612.15</v>
      </c>
      <c r="H35" s="21">
        <f t="shared" si="0"/>
        <v>3160.3500000000095</v>
      </c>
      <c r="I35" s="62"/>
      <c r="J35" s="36"/>
    </row>
    <row r="36" spans="3:11" ht="13.5" customHeight="1" thickBot="1" x14ac:dyDescent="0.25">
      <c r="C36" s="28" t="s">
        <v>25</v>
      </c>
      <c r="D36" s="35">
        <v>0</v>
      </c>
      <c r="E36" s="17"/>
      <c r="F36" s="17"/>
      <c r="G36" s="21"/>
      <c r="H36" s="21">
        <f t="shared" si="0"/>
        <v>0</v>
      </c>
      <c r="I36" s="13"/>
    </row>
    <row r="37" spans="3:11" ht="12.75" customHeight="1" thickBot="1" x14ac:dyDescent="0.25">
      <c r="C37" s="15" t="s">
        <v>24</v>
      </c>
      <c r="D37" s="35">
        <v>5752.7500000000291</v>
      </c>
      <c r="E37" s="17">
        <v>112199.53</v>
      </c>
      <c r="F37" s="17">
        <v>98345.600000000006</v>
      </c>
      <c r="G37" s="21">
        <f>+E37</f>
        <v>112199.53</v>
      </c>
      <c r="H37" s="21">
        <f t="shared" si="0"/>
        <v>19606.680000000022</v>
      </c>
      <c r="I37" s="16" t="s">
        <v>23</v>
      </c>
      <c r="J37" s="1">
        <f>10124.87+1071.61</f>
        <v>11196.480000000001</v>
      </c>
      <c r="K37" s="1">
        <f>10681.32+2609.74</f>
        <v>13291.06</v>
      </c>
    </row>
    <row r="38" spans="3:11" ht="39" customHeight="1" thickBot="1" x14ac:dyDescent="0.25">
      <c r="C38" s="15" t="s">
        <v>22</v>
      </c>
      <c r="D38" s="19">
        <v>1434.5099999999911</v>
      </c>
      <c r="E38" s="17">
        <v>31644.959999999999</v>
      </c>
      <c r="F38" s="17">
        <v>28971.01</v>
      </c>
      <c r="G38" s="21">
        <v>61978.52</v>
      </c>
      <c r="H38" s="21">
        <f t="shared" si="0"/>
        <v>4108.4599999999882</v>
      </c>
      <c r="I38" s="20" t="s">
        <v>21</v>
      </c>
      <c r="J38" s="1">
        <v>1798.69</v>
      </c>
      <c r="K38" s="1">
        <v>2514.81</v>
      </c>
    </row>
    <row r="39" spans="3:11" s="29" customFormat="1" ht="13.5" hidden="1" customHeight="1" thickBot="1" x14ac:dyDescent="0.25">
      <c r="C39" s="34" t="s">
        <v>20</v>
      </c>
      <c r="D39" s="33">
        <v>0</v>
      </c>
      <c r="E39" s="32"/>
      <c r="F39" s="32"/>
      <c r="G39" s="21"/>
      <c r="H39" s="31">
        <f t="shared" si="0"/>
        <v>0</v>
      </c>
      <c r="I39" s="30" t="s">
        <v>19</v>
      </c>
    </row>
    <row r="40" spans="3:11" ht="30" customHeight="1" thickBot="1" x14ac:dyDescent="0.25">
      <c r="C40" s="15" t="s">
        <v>18</v>
      </c>
      <c r="D40" s="19">
        <v>30.399999999999864</v>
      </c>
      <c r="E40" s="18">
        <v>1685.28</v>
      </c>
      <c r="F40" s="18">
        <v>1496.89</v>
      </c>
      <c r="G40" s="21">
        <f>+E40</f>
        <v>1685.28</v>
      </c>
      <c r="H40" s="21">
        <f t="shared" si="0"/>
        <v>218.78999999999974</v>
      </c>
      <c r="I40" s="20" t="s">
        <v>17</v>
      </c>
    </row>
    <row r="41" spans="3:11" ht="13.5" customHeight="1" thickBot="1" x14ac:dyDescent="0.25">
      <c r="C41" s="28" t="s">
        <v>16</v>
      </c>
      <c r="D41" s="19">
        <v>1296.3600000000042</v>
      </c>
      <c r="E41" s="18">
        <v>18101.349999999999</v>
      </c>
      <c r="F41" s="18">
        <v>18384.349999999999</v>
      </c>
      <c r="G41" s="21">
        <f>+E41</f>
        <v>18101.349999999999</v>
      </c>
      <c r="H41" s="21">
        <f t="shared" si="0"/>
        <v>1013.3600000000042</v>
      </c>
      <c r="I41" s="16"/>
    </row>
    <row r="42" spans="3:11" s="22" customFormat="1" ht="24" customHeight="1" thickBot="1" x14ac:dyDescent="0.25">
      <c r="C42" s="27" t="s">
        <v>15</v>
      </c>
      <c r="D42" s="26">
        <v>0</v>
      </c>
      <c r="E42" s="25"/>
      <c r="F42" s="25"/>
      <c r="G42" s="21">
        <f>+E42</f>
        <v>0</v>
      </c>
      <c r="H42" s="24">
        <f t="shared" si="0"/>
        <v>0</v>
      </c>
      <c r="I42" s="23"/>
    </row>
    <row r="43" spans="3:11" ht="13.5" customHeight="1" thickBot="1" x14ac:dyDescent="0.25">
      <c r="C43" s="15" t="s">
        <v>14</v>
      </c>
      <c r="D43" s="19">
        <v>207.67000000000098</v>
      </c>
      <c r="E43" s="18">
        <v>6928.08</v>
      </c>
      <c r="F43" s="18">
        <v>6236.28</v>
      </c>
      <c r="G43" s="21">
        <f>+E43</f>
        <v>6928.08</v>
      </c>
      <c r="H43" s="21">
        <f t="shared" si="0"/>
        <v>899.47000000000116</v>
      </c>
      <c r="I43" s="20" t="s">
        <v>13</v>
      </c>
    </row>
    <row r="44" spans="3:11" ht="13.5" hidden="1" customHeight="1" thickBot="1" x14ac:dyDescent="0.25">
      <c r="C44" s="15" t="s">
        <v>12</v>
      </c>
      <c r="D44" s="19">
        <v>0</v>
      </c>
      <c r="E44" s="18"/>
      <c r="F44" s="18"/>
      <c r="G44" s="17"/>
      <c r="H44" s="17">
        <f t="shared" si="0"/>
        <v>0</v>
      </c>
      <c r="I44" s="16" t="s">
        <v>11</v>
      </c>
    </row>
    <row r="45" spans="3:11" s="12" customFormat="1" ht="17.25" customHeight="1" thickBot="1" x14ac:dyDescent="0.25">
      <c r="C45" s="15" t="s">
        <v>10</v>
      </c>
      <c r="D45" s="14">
        <f>SUM(D34:D44)</f>
        <v>16905.890000000039</v>
      </c>
      <c r="E45" s="14">
        <f>SUM(E34:E44)</f>
        <v>321949.28000000003</v>
      </c>
      <c r="F45" s="14">
        <f>SUM(F34:F44)</f>
        <v>293353.37</v>
      </c>
      <c r="G45" s="14">
        <f>SUM(G34:G44)</f>
        <v>391552.75000000006</v>
      </c>
      <c r="H45" s="14">
        <f>SUM(H34:H44)</f>
        <v>45501.800000000032</v>
      </c>
      <c r="I45" s="13"/>
    </row>
    <row r="46" spans="3:11" ht="13.5" customHeight="1" thickBot="1" x14ac:dyDescent="0.25">
      <c r="C46" s="63" t="s">
        <v>9</v>
      </c>
      <c r="D46" s="63"/>
      <c r="E46" s="63"/>
      <c r="F46" s="63"/>
      <c r="G46" s="63"/>
      <c r="H46" s="63"/>
      <c r="I46" s="63"/>
    </row>
    <row r="47" spans="3:11" ht="28.5" customHeight="1" thickBot="1" x14ac:dyDescent="0.25">
      <c r="C47" s="11" t="s">
        <v>8</v>
      </c>
      <c r="D47" s="64" t="s">
        <v>7</v>
      </c>
      <c r="E47" s="64"/>
      <c r="F47" s="64"/>
      <c r="G47" s="64"/>
      <c r="H47" s="64"/>
      <c r="I47" s="10" t="s">
        <v>6</v>
      </c>
    </row>
    <row r="48" spans="3:11" ht="28.5" customHeight="1" thickBot="1" x14ac:dyDescent="0.25">
      <c r="C48" s="9" t="s">
        <v>4</v>
      </c>
      <c r="D48" s="57" t="s">
        <v>5</v>
      </c>
      <c r="E48" s="58"/>
      <c r="F48" s="58"/>
      <c r="G48" s="58"/>
      <c r="H48" s="59"/>
      <c r="I48" s="8" t="s">
        <v>4</v>
      </c>
    </row>
    <row r="49" spans="3:8" ht="18" customHeight="1" x14ac:dyDescent="0.3">
      <c r="C49" s="7" t="s">
        <v>3</v>
      </c>
      <c r="D49" s="7"/>
      <c r="E49" s="7"/>
      <c r="F49" s="7"/>
      <c r="G49" s="7"/>
      <c r="H49" s="6">
        <f>+H31+H45</f>
        <v>93588.200000000041</v>
      </c>
    </row>
    <row r="50" spans="3:8" ht="15" x14ac:dyDescent="0.25">
      <c r="C50" s="5" t="s">
        <v>2</v>
      </c>
      <c r="D50" s="5"/>
    </row>
    <row r="51" spans="3:8" hidden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hidden="1" x14ac:dyDescent="0.2">
      <c r="H54" s="3">
        <f>4108.46+899.47+218.79+3160.35+16494.69+1013.36+19606.68</f>
        <v>45501.8</v>
      </c>
    </row>
    <row r="55" spans="3:8" x14ac:dyDescent="0.2">
      <c r="C55" s="2" t="s">
        <v>0</v>
      </c>
      <c r="E55" s="3">
        <f>+E45+E31+5580+27794.82</f>
        <v>678160.34</v>
      </c>
      <c r="F55" s="3"/>
      <c r="G55" s="3">
        <f>+G45+G31</f>
        <v>719521.29</v>
      </c>
    </row>
  </sheetData>
  <mergeCells count="11">
    <mergeCell ref="I26:I30"/>
    <mergeCell ref="D48:H48"/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3" zoomScaleNormal="100" zoomScaleSheetLayoutView="120" workbookViewId="0">
      <selection activeCell="H22" sqref="H22"/>
    </sheetView>
  </sheetViews>
  <sheetFormatPr defaultRowHeight="15" x14ac:dyDescent="0.25"/>
  <cols>
    <col min="1" max="1" width="4.5703125" style="68" customWidth="1"/>
    <col min="2" max="2" width="12.42578125" style="68" customWidth="1"/>
    <col min="3" max="3" width="13.28515625" style="68" hidden="1" customWidth="1"/>
    <col min="4" max="4" width="12.140625" style="68" customWidth="1"/>
    <col min="5" max="5" width="13.5703125" style="68" customWidth="1"/>
    <col min="6" max="6" width="13.28515625" style="68" customWidth="1"/>
    <col min="7" max="7" width="14.28515625" style="68" customWidth="1"/>
    <col min="8" max="8" width="15.140625" style="68" customWidth="1"/>
    <col min="9" max="9" width="13.7109375" style="68" customWidth="1"/>
    <col min="10" max="16384" width="9.140625" style="68"/>
  </cols>
  <sheetData>
    <row r="13" spans="1:9" x14ac:dyDescent="0.25">
      <c r="A13" s="75" t="s">
        <v>66</v>
      </c>
      <c r="B13" s="75"/>
      <c r="C13" s="75"/>
      <c r="D13" s="75"/>
      <c r="E13" s="75"/>
      <c r="F13" s="75"/>
      <c r="G13" s="75"/>
      <c r="H13" s="75"/>
      <c r="I13" s="75"/>
    </row>
    <row r="14" spans="1:9" x14ac:dyDescent="0.25">
      <c r="A14" s="75" t="s">
        <v>65</v>
      </c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A15" s="75" t="s">
        <v>64</v>
      </c>
      <c r="B15" s="75"/>
      <c r="C15" s="75"/>
      <c r="D15" s="75"/>
      <c r="E15" s="75"/>
      <c r="F15" s="75"/>
      <c r="G15" s="75"/>
      <c r="H15" s="75"/>
      <c r="I15" s="75"/>
    </row>
    <row r="16" spans="1:9" ht="60" x14ac:dyDescent="0.25">
      <c r="A16" s="73" t="s">
        <v>63</v>
      </c>
      <c r="B16" s="73" t="s">
        <v>62</v>
      </c>
      <c r="C16" s="73" t="s">
        <v>61</v>
      </c>
      <c r="D16" s="73" t="s">
        <v>60</v>
      </c>
      <c r="E16" s="73" t="s">
        <v>59</v>
      </c>
      <c r="F16" s="74" t="s">
        <v>58</v>
      </c>
      <c r="G16" s="74" t="s">
        <v>57</v>
      </c>
      <c r="H16" s="73" t="s">
        <v>56</v>
      </c>
      <c r="I16" s="73" t="s">
        <v>55</v>
      </c>
    </row>
    <row r="17" spans="1:9" x14ac:dyDescent="0.25">
      <c r="A17" s="72" t="s">
        <v>54</v>
      </c>
      <c r="B17" s="71">
        <v>143.89964000000001</v>
      </c>
      <c r="C17" s="70">
        <v>0</v>
      </c>
      <c r="D17" s="70">
        <v>24.34224</v>
      </c>
      <c r="E17" s="70">
        <v>22.195399999999999</v>
      </c>
      <c r="F17" s="70">
        <f>(27794.82+5580)/1000</f>
        <v>33.37482</v>
      </c>
      <c r="G17" s="70">
        <v>63.61215</v>
      </c>
      <c r="H17" s="70">
        <v>3.1603500000000002</v>
      </c>
      <c r="I17" s="70">
        <f>B17+D17+F17-G17</f>
        <v>138.00454999999999</v>
      </c>
    </row>
    <row r="18" spans="1:9" x14ac:dyDescent="0.25">
      <c r="B18" s="69"/>
      <c r="C18" s="69"/>
      <c r="D18" s="69"/>
      <c r="E18" s="69"/>
      <c r="F18" s="69"/>
      <c r="G18" s="69"/>
    </row>
    <row r="19" spans="1:9" x14ac:dyDescent="0.25">
      <c r="A19" s="68" t="s">
        <v>53</v>
      </c>
    </row>
    <row r="20" spans="1:9" x14ac:dyDescent="0.25">
      <c r="A20" s="68" t="s">
        <v>52</v>
      </c>
    </row>
    <row r="21" spans="1:9" x14ac:dyDescent="0.25">
      <c r="A21" s="68" t="s">
        <v>51</v>
      </c>
    </row>
    <row r="22" spans="1:9" x14ac:dyDescent="0.25">
      <c r="A22" s="68" t="s">
        <v>50</v>
      </c>
    </row>
    <row r="23" spans="1:9" x14ac:dyDescent="0.25">
      <c r="A23" s="68" t="s">
        <v>49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2019-03-19T11:52:39Z</dcterms:created>
  <dcterms:modified xsi:type="dcterms:W3CDTF">2019-03-21T08:28:13Z</dcterms:modified>
</cp:coreProperties>
</file>