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8 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 l="1"/>
  <c r="K26" i="1"/>
  <c r="H27" i="1"/>
  <c r="K27" i="1"/>
  <c r="H28" i="1"/>
  <c r="K28" i="1"/>
  <c r="H29" i="1"/>
  <c r="K29" i="1"/>
  <c r="E30" i="1"/>
  <c r="F30" i="1"/>
  <c r="G30" i="1"/>
  <c r="H30" i="1"/>
  <c r="K30" i="1"/>
  <c r="D31" i="1"/>
  <c r="E31" i="1"/>
  <c r="F31" i="1"/>
  <c r="G31" i="1"/>
  <c r="H31" i="1"/>
  <c r="G34" i="1"/>
  <c r="H34" i="1"/>
  <c r="J34" i="1"/>
  <c r="K34" i="1"/>
  <c r="H35" i="1"/>
  <c r="H36" i="1"/>
  <c r="G37" i="1"/>
  <c r="H37" i="1"/>
  <c r="H38" i="1"/>
  <c r="J38" i="1"/>
  <c r="K38" i="1"/>
  <c r="G39" i="1"/>
  <c r="H39" i="1"/>
  <c r="G40" i="1"/>
  <c r="H40" i="1"/>
  <c r="E41" i="1"/>
  <c r="H41" i="1" s="1"/>
  <c r="H44" i="1" s="1"/>
  <c r="H47" i="1" s="1"/>
  <c r="F41" i="1"/>
  <c r="G41" i="1"/>
  <c r="J41" i="1"/>
  <c r="K41" i="1"/>
  <c r="E42" i="1"/>
  <c r="H42" i="1" s="1"/>
  <c r="F42" i="1"/>
  <c r="G42" i="1"/>
  <c r="G43" i="1"/>
  <c r="H43" i="1"/>
  <c r="D44" i="1"/>
  <c r="E44" i="1"/>
  <c r="F44" i="1"/>
  <c r="G44" i="1"/>
  <c r="H52" i="1"/>
  <c r="E53" i="1"/>
  <c r="G53" i="1"/>
</calcChain>
</file>

<file path=xl/sharedStrings.xml><?xml version="1.0" encoding="utf-8"?>
<sst xmlns="http://schemas.openxmlformats.org/spreadsheetml/2006/main" count="73" uniqueCount="66">
  <si>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</si>
  <si>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</si>
  <si>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</si>
  <si>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</si>
  <si>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</si>
  <si>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</si>
  <si>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</si>
  <si>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</si>
  <si>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</si>
  <si>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</si>
  <si>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</si>
  <si>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</si>
  <si>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</si>
  <si>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</si>
  <si>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</si>
  <si>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</si>
  <si>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</si>
  <si>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</si>
  <si>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</si>
  <si>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</si>
  <si>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</si>
  <si>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</si>
  <si>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</si>
  <si>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Н/2011-90 от 01.01.2011г.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</si>
  <si>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</si>
  <si>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</si>
  <si>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</si>
  <si>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</si>
  <si>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</si>
  <si>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</si>
  <si>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</si>
  <si>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</si>
  <si>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</si>
  <si>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</si>
  <si>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</si>
  <si>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</si>
  <si>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</si>
  <si>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</si>
  <si>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</si>
  <si>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</si>
  <si>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</si>
  <si>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8/2  по ул. Центральная с 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</si>
  <si>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</si>
  <si>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</si>
  <si>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</si>
  <si>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- 90000.00р.</t>
  </si>
  <si>
    <t>расходный инвентарь - 1378.68р</t>
  </si>
  <si>
    <t>аварийное обслуживание - 2981.49р.</t>
  </si>
  <si>
    <t>смена кранов на розливе цо - 915.35р.</t>
  </si>
  <si>
    <t>ремонт стен, лестничных маршей - 9736.18р.</t>
  </si>
  <si>
    <t>смена прокладок, замена КТПР в ТП- 4602.52р.</t>
  </si>
  <si>
    <t>смена запорного крана на стояке ХВС - 3133.50р.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</si>
  <si>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112</t>
    </r>
    <r>
      <rPr>
        <b/>
        <sz val="11"/>
        <color indexed="8"/>
        <rFont val="Calibri"/>
        <family val="2"/>
        <charset val="204"/>
      </rPr>
      <t xml:space="preserve">.75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</si>
  <si>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</si>
  <si>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</si>
  <si>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</si>
  <si>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</si>
  <si>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</si>
  <si>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</si>
  <si>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</si>
  <si>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</si>
  <si>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</si>
  <si>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</si>
  <si>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8/2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</si>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</sst>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0" fontId="1" fillId="0" borderId="0" xfId="1" applyFont="1" applyFill="1"/>
    <xf numFmtId="0" fontId="19" fillId="0" borderId="0" xfId="1" applyFont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A1:K53"/>
  <sheetViews>
    <sheetView tabSelected="1" topLeftCell="C20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5.7109375" style="2" customWidth="1"/>
    <col min="10" max="10" width="12.28515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4.25" x14ac:dyDescent="0.2">
      <c r="C20" s="45" t="s">
        <v>43</v>
      </c>
      <c r="D20" s="45"/>
      <c r="E20" s="45"/>
      <c r="F20" s="45"/>
      <c r="G20" s="45"/>
      <c r="H20" s="45"/>
      <c r="I20" s="45"/>
    </row>
    <row r="21" spans="3:11" x14ac:dyDescent="0.2">
      <c r="C21" s="46" t="s">
        <v>42</v>
      </c>
      <c r="D21" s="46"/>
      <c r="E21" s="46"/>
      <c r="F21" s="46"/>
      <c r="G21" s="46"/>
      <c r="H21" s="46"/>
      <c r="I21" s="46"/>
    </row>
    <row r="22" spans="3:11" x14ac:dyDescent="0.2">
      <c r="C22" s="46" t="s">
        <v>41</v>
      </c>
      <c r="D22" s="46"/>
      <c r="E22" s="46"/>
      <c r="F22" s="46"/>
      <c r="G22" s="46"/>
      <c r="H22" s="46"/>
      <c r="I22" s="46"/>
    </row>
    <row r="23" spans="3:11" ht="6" customHeight="1" thickBot="1" x14ac:dyDescent="0.25">
      <c r="C23" s="47"/>
      <c r="D23" s="47"/>
      <c r="E23" s="47"/>
      <c r="F23" s="47"/>
      <c r="G23" s="47"/>
      <c r="H23" s="47"/>
      <c r="I23" s="47"/>
    </row>
    <row r="24" spans="3:11" ht="53.25" customHeight="1" thickBot="1" x14ac:dyDescent="0.25">
      <c r="C24" s="24" t="s">
        <v>31</v>
      </c>
      <c r="D24" s="27" t="s">
        <v>30</v>
      </c>
      <c r="E24" s="26" t="s">
        <v>29</v>
      </c>
      <c r="F24" s="26" t="s">
        <v>28</v>
      </c>
      <c r="G24" s="26" t="s">
        <v>27</v>
      </c>
      <c r="H24" s="26" t="s">
        <v>26</v>
      </c>
      <c r="I24" s="27" t="s">
        <v>40</v>
      </c>
    </row>
    <row r="25" spans="3:11" ht="13.5" customHeight="1" thickBot="1" x14ac:dyDescent="0.25">
      <c r="C25" s="41" t="s">
        <v>39</v>
      </c>
      <c r="D25" s="42"/>
      <c r="E25" s="42"/>
      <c r="F25" s="42"/>
      <c r="G25" s="42"/>
      <c r="H25" s="42"/>
      <c r="I25" s="43"/>
    </row>
    <row r="26" spans="3:11" ht="13.5" customHeight="1" thickBot="1" x14ac:dyDescent="0.25">
      <c r="C26" s="13" t="s">
        <v>38</v>
      </c>
      <c r="D26" s="17">
        <v>176667.34999999986</v>
      </c>
      <c r="E26" s="20">
        <v>1079380.97</v>
      </c>
      <c r="F26" s="20">
        <v>1079256.79</v>
      </c>
      <c r="G26" s="20">
        <v>1105915.08</v>
      </c>
      <c r="H26" s="20">
        <f>+D26+E26-F26</f>
        <v>176791.5299999998</v>
      </c>
      <c r="I26" s="38" t="s">
        <v>37</v>
      </c>
      <c r="K26" s="29">
        <f>158891.85+7593.3</f>
        <v>166485.15</v>
      </c>
    </row>
    <row r="27" spans="3:11" ht="13.5" customHeight="1" thickBot="1" x14ac:dyDescent="0.25">
      <c r="C27" s="13" t="s">
        <v>36</v>
      </c>
      <c r="D27" s="17">
        <v>129989.1399999999</v>
      </c>
      <c r="E27" s="16">
        <v>465775.77</v>
      </c>
      <c r="F27" s="16">
        <v>420589.18</v>
      </c>
      <c r="G27" s="20">
        <v>401005</v>
      </c>
      <c r="H27" s="20">
        <f>+D27+E27-F27</f>
        <v>175175.72999999992</v>
      </c>
      <c r="I27" s="39"/>
      <c r="K27" s="29">
        <f>9357.67+106975.62-3839.46</f>
        <v>112493.82999999999</v>
      </c>
    </row>
    <row r="28" spans="3:11" ht="13.5" customHeight="1" thickBot="1" x14ac:dyDescent="0.25">
      <c r="C28" s="13" t="s">
        <v>35</v>
      </c>
      <c r="D28" s="17">
        <v>51124.619999999995</v>
      </c>
      <c r="E28" s="16">
        <v>259185.61</v>
      </c>
      <c r="F28" s="16">
        <v>219306.97</v>
      </c>
      <c r="G28" s="20">
        <v>190329.2</v>
      </c>
      <c r="H28" s="20">
        <f>+D28+E28-F28</f>
        <v>91003.25999999998</v>
      </c>
      <c r="I28" s="39"/>
      <c r="K28" s="1">
        <f>44214.62-10341.06+695.67</f>
        <v>34569.230000000003</v>
      </c>
    </row>
    <row r="29" spans="3:11" ht="13.5" customHeight="1" thickBot="1" x14ac:dyDescent="0.25">
      <c r="C29" s="13" t="s">
        <v>34</v>
      </c>
      <c r="D29" s="17">
        <v>41389.750000000029</v>
      </c>
      <c r="E29" s="16">
        <v>195005.81</v>
      </c>
      <c r="F29" s="16">
        <v>170342.04</v>
      </c>
      <c r="G29" s="20">
        <v>148074.9</v>
      </c>
      <c r="H29" s="20">
        <f>+D29+E29-F29</f>
        <v>66053.520000000019</v>
      </c>
      <c r="I29" s="39"/>
      <c r="K29" s="1">
        <f>14950.28-530.09+1077.1+15671.61-3606.91+246.18</f>
        <v>27808.170000000002</v>
      </c>
    </row>
    <row r="30" spans="3:11" ht="13.5" customHeight="1" thickBot="1" x14ac:dyDescent="0.25">
      <c r="C30" s="13" t="s">
        <v>33</v>
      </c>
      <c r="D30" s="17">
        <v>2121.320000000007</v>
      </c>
      <c r="E30" s="16">
        <f>1100.19+458.69+7220.82</f>
        <v>8779.7000000000007</v>
      </c>
      <c r="F30" s="16">
        <f>6776.29-239.89+1049.88+503.84</f>
        <v>8090.12</v>
      </c>
      <c r="G30" s="20">
        <f>+E30</f>
        <v>8779.7000000000007</v>
      </c>
      <c r="H30" s="20">
        <f>+D30+E30-F30</f>
        <v>2810.9000000000078</v>
      </c>
      <c r="I30" s="40"/>
      <c r="K30" s="1">
        <f>215.1-5.39+148.73-77.3+37.26-242.89</f>
        <v>75.509999999999991</v>
      </c>
    </row>
    <row r="31" spans="3:11" ht="13.5" customHeight="1" thickBot="1" x14ac:dyDescent="0.25">
      <c r="C31" s="13" t="s">
        <v>8</v>
      </c>
      <c r="D31" s="12">
        <f>SUM(D26:D30)</f>
        <v>401292.17999999976</v>
      </c>
      <c r="E31" s="12">
        <f>SUM(E26:E30)</f>
        <v>2008127.86</v>
      </c>
      <c r="F31" s="12">
        <f>SUM(F26:F30)</f>
        <v>1897585.1</v>
      </c>
      <c r="G31" s="12">
        <f>SUM(G26:G30)</f>
        <v>1854103.88</v>
      </c>
      <c r="H31" s="12">
        <f>SUM(H26:H30)</f>
        <v>511834.93999999971</v>
      </c>
      <c r="I31" s="28"/>
    </row>
    <row r="32" spans="3:11" ht="13.5" customHeight="1" thickBot="1" x14ac:dyDescent="0.25">
      <c r="C32" s="44" t="s">
        <v>32</v>
      </c>
      <c r="D32" s="44"/>
      <c r="E32" s="44"/>
      <c r="F32" s="44"/>
      <c r="G32" s="44"/>
      <c r="H32" s="44"/>
      <c r="I32" s="44"/>
    </row>
    <row r="33" spans="3:11" ht="47.25" customHeight="1" thickBot="1" x14ac:dyDescent="0.25">
      <c r="C33" s="19" t="s">
        <v>31</v>
      </c>
      <c r="D33" s="27" t="s">
        <v>30</v>
      </c>
      <c r="E33" s="26" t="s">
        <v>29</v>
      </c>
      <c r="F33" s="26" t="s">
        <v>28</v>
      </c>
      <c r="G33" s="26" t="s">
        <v>27</v>
      </c>
      <c r="H33" s="26" t="s">
        <v>26</v>
      </c>
      <c r="I33" s="25" t="s">
        <v>25</v>
      </c>
    </row>
    <row r="34" spans="3:11" ht="28.5" customHeight="1" thickBot="1" x14ac:dyDescent="0.25">
      <c r="C34" s="24" t="s">
        <v>24</v>
      </c>
      <c r="D34" s="23">
        <v>127416.03999999957</v>
      </c>
      <c r="E34" s="15">
        <v>1167512.6399999999</v>
      </c>
      <c r="F34" s="15">
        <v>1111762.53</v>
      </c>
      <c r="G34" s="15">
        <f>+E34</f>
        <v>1167512.6399999999</v>
      </c>
      <c r="H34" s="15">
        <f t="shared" ref="H34:H43" si="0">+D34+E34-F34</f>
        <v>183166.14999999944</v>
      </c>
      <c r="I34" s="48" t="s">
        <v>23</v>
      </c>
      <c r="J34" s="22">
        <f>100781.21-2647.3+14.58-196.8+41.95-190.81+9.67-197.88+63.45-186.1-D34</f>
        <v>-29924.069999999585</v>
      </c>
      <c r="K34" s="22">
        <f>95703.92+281.8+959.04+355.63+1909.88+2.51-0.21+16.46-1.41-H34</f>
        <v>-83938.529999999446</v>
      </c>
    </row>
    <row r="35" spans="3:11" ht="14.25" customHeight="1" thickBot="1" x14ac:dyDescent="0.25">
      <c r="C35" s="13" t="s">
        <v>22</v>
      </c>
      <c r="D35" s="17">
        <v>25350.47000000003</v>
      </c>
      <c r="E35" s="20">
        <v>234536.76</v>
      </c>
      <c r="F35" s="20">
        <v>223166.29</v>
      </c>
      <c r="G35" s="15">
        <v>112747.72</v>
      </c>
      <c r="H35" s="15">
        <f t="shared" si="0"/>
        <v>36720.940000000031</v>
      </c>
      <c r="I35" s="49"/>
      <c r="J35" s="22"/>
    </row>
    <row r="36" spans="3:11" ht="13.5" hidden="1" customHeight="1" thickBot="1" x14ac:dyDescent="0.25">
      <c r="C36" s="19" t="s">
        <v>21</v>
      </c>
      <c r="D36" s="21">
        <v>0</v>
      </c>
      <c r="E36" s="20"/>
      <c r="F36" s="20"/>
      <c r="G36" s="15"/>
      <c r="H36" s="15">
        <f t="shared" si="0"/>
        <v>0</v>
      </c>
      <c r="I36" s="18"/>
    </row>
    <row r="37" spans="3:11" ht="12.75" customHeight="1" thickBot="1" x14ac:dyDescent="0.25">
      <c r="C37" s="13" t="s">
        <v>20</v>
      </c>
      <c r="D37" s="17">
        <v>10907.239999999976</v>
      </c>
      <c r="E37" s="20">
        <v>130513.32</v>
      </c>
      <c r="F37" s="20">
        <v>120342.33</v>
      </c>
      <c r="G37" s="15">
        <f>+E37</f>
        <v>130513.32</v>
      </c>
      <c r="H37" s="15">
        <f t="shared" si="0"/>
        <v>21078.229999999996</v>
      </c>
      <c r="I37" s="18" t="s">
        <v>19</v>
      </c>
    </row>
    <row r="38" spans="3:11" ht="33" customHeight="1" thickBot="1" x14ac:dyDescent="0.25">
      <c r="C38" s="13" t="s">
        <v>18</v>
      </c>
      <c r="D38" s="17">
        <v>27605.550000000017</v>
      </c>
      <c r="E38" s="20">
        <v>255214.2</v>
      </c>
      <c r="F38" s="20">
        <v>242450</v>
      </c>
      <c r="G38" s="15">
        <v>272173.33</v>
      </c>
      <c r="H38" s="15">
        <f t="shared" si="0"/>
        <v>40369.75</v>
      </c>
      <c r="I38" s="14" t="s">
        <v>17</v>
      </c>
      <c r="J38" s="1">
        <f>18562.56-605.14+2842.74</f>
        <v>20800.160000000003</v>
      </c>
      <c r="K38" s="1">
        <f>183.29+3961.09+16645.55</f>
        <v>20789.93</v>
      </c>
    </row>
    <row r="39" spans="3:11" ht="30" customHeight="1" thickBot="1" x14ac:dyDescent="0.25">
      <c r="C39" s="13" t="s">
        <v>16</v>
      </c>
      <c r="D39" s="17">
        <v>1213.0900000000001</v>
      </c>
      <c r="E39" s="16">
        <v>12277.08</v>
      </c>
      <c r="F39" s="16">
        <v>11569.39</v>
      </c>
      <c r="G39" s="15">
        <f>+E39</f>
        <v>12277.08</v>
      </c>
      <c r="H39" s="15">
        <f t="shared" si="0"/>
        <v>1920.7800000000007</v>
      </c>
      <c r="I39" s="14" t="s">
        <v>15</v>
      </c>
    </row>
    <row r="40" spans="3:11" ht="13.5" customHeight="1" thickBot="1" x14ac:dyDescent="0.25">
      <c r="C40" s="19" t="s">
        <v>14</v>
      </c>
      <c r="D40" s="17">
        <v>19829.909999999974</v>
      </c>
      <c r="E40" s="16">
        <v>118469.96</v>
      </c>
      <c r="F40" s="16">
        <v>117627.15</v>
      </c>
      <c r="G40" s="15">
        <f>+E40</f>
        <v>118469.96</v>
      </c>
      <c r="H40" s="15">
        <f t="shared" si="0"/>
        <v>20672.72</v>
      </c>
      <c r="I40" s="18"/>
    </row>
    <row r="41" spans="3:11" ht="13.5" customHeight="1" thickBot="1" x14ac:dyDescent="0.25">
      <c r="C41" s="19" t="s">
        <v>13</v>
      </c>
      <c r="D41" s="17">
        <v>49741.360000000015</v>
      </c>
      <c r="E41" s="16">
        <f>33616.33+20954.45</f>
        <v>54570.78</v>
      </c>
      <c r="F41" s="16">
        <f>25427.46+14527.91</f>
        <v>39955.369999999995</v>
      </c>
      <c r="G41" s="15">
        <f>+E41</f>
        <v>54570.78</v>
      </c>
      <c r="H41" s="15">
        <f t="shared" si="0"/>
        <v>64356.770000000019</v>
      </c>
      <c r="I41" s="18"/>
      <c r="J41" s="1">
        <f>1345.74+3088.25</f>
        <v>4433.99</v>
      </c>
      <c r="K41" s="1">
        <f>24203.95+12160.28</f>
        <v>36364.230000000003</v>
      </c>
    </row>
    <row r="42" spans="3:11" ht="13.5" customHeight="1" thickBot="1" x14ac:dyDescent="0.25">
      <c r="C42" s="19" t="s">
        <v>12</v>
      </c>
      <c r="D42" s="17">
        <v>4597.93</v>
      </c>
      <c r="E42" s="16">
        <f>40901.61+10512.64</f>
        <v>51414.25</v>
      </c>
      <c r="F42" s="16">
        <f>37279.12+9589.27</f>
        <v>46868.39</v>
      </c>
      <c r="G42" s="15">
        <f>+E42</f>
        <v>51414.25</v>
      </c>
      <c r="H42" s="15">
        <f t="shared" si="0"/>
        <v>9143.7900000000009</v>
      </c>
      <c r="I42" s="18" t="s">
        <v>11</v>
      </c>
    </row>
    <row r="43" spans="3:11" ht="13.5" customHeight="1" thickBot="1" x14ac:dyDescent="0.25">
      <c r="C43" s="13" t="s">
        <v>10</v>
      </c>
      <c r="D43" s="17">
        <v>3912.320000000007</v>
      </c>
      <c r="E43" s="16">
        <v>38121.360000000001</v>
      </c>
      <c r="F43" s="16">
        <v>36001.93</v>
      </c>
      <c r="G43" s="15">
        <f>+E43</f>
        <v>38121.360000000001</v>
      </c>
      <c r="H43" s="15">
        <f t="shared" si="0"/>
        <v>6031.7500000000073</v>
      </c>
      <c r="I43" s="14" t="s">
        <v>9</v>
      </c>
    </row>
    <row r="44" spans="3:11" s="10" customFormat="1" ht="13.5" customHeight="1" thickBot="1" x14ac:dyDescent="0.25">
      <c r="C44" s="13" t="s">
        <v>8</v>
      </c>
      <c r="D44" s="12">
        <f>SUM(D34:D43)</f>
        <v>270573.90999999963</v>
      </c>
      <c r="E44" s="12">
        <f>SUM(E34:E43)</f>
        <v>2062630.35</v>
      </c>
      <c r="F44" s="12">
        <f>SUM(F34:F43)</f>
        <v>1949743.38</v>
      </c>
      <c r="G44" s="12">
        <f>SUM(G34:G43)</f>
        <v>1957800.4400000002</v>
      </c>
      <c r="H44" s="12">
        <f>SUM(H34:H43)</f>
        <v>383460.87999999948</v>
      </c>
      <c r="I44" s="11"/>
    </row>
    <row r="45" spans="3:11" ht="13.5" customHeight="1" thickBot="1" x14ac:dyDescent="0.25">
      <c r="C45" s="50" t="s">
        <v>7</v>
      </c>
      <c r="D45" s="50"/>
      <c r="E45" s="50"/>
      <c r="F45" s="50"/>
      <c r="G45" s="50"/>
      <c r="H45" s="50"/>
      <c r="I45" s="50"/>
    </row>
    <row r="46" spans="3:11" ht="39.75" customHeight="1" thickBot="1" x14ac:dyDescent="0.25">
      <c r="C46" s="9" t="s">
        <v>6</v>
      </c>
      <c r="D46" s="37" t="s">
        <v>5</v>
      </c>
      <c r="E46" s="37"/>
      <c r="F46" s="37"/>
      <c r="G46" s="37"/>
      <c r="H46" s="37"/>
      <c r="I46" s="8" t="s">
        <v>4</v>
      </c>
    </row>
    <row r="47" spans="3:11" ht="26.25" customHeight="1" x14ac:dyDescent="0.3">
      <c r="C47" s="7" t="s">
        <v>3</v>
      </c>
      <c r="D47" s="7"/>
      <c r="E47" s="7"/>
      <c r="F47" s="7"/>
      <c r="G47" s="7"/>
      <c r="H47" s="6">
        <f>+H31+H44</f>
        <v>895295.81999999913</v>
      </c>
    </row>
    <row r="48" spans="3:11" ht="15" hidden="1" x14ac:dyDescent="0.25">
      <c r="C48" s="5" t="s">
        <v>2</v>
      </c>
      <c r="D48" s="5"/>
    </row>
    <row r="49" spans="3:8" ht="12.75" hidden="1" customHeight="1" x14ac:dyDescent="0.2">
      <c r="C49" s="4" t="s">
        <v>1</v>
      </c>
    </row>
    <row r="50" spans="3:8" x14ac:dyDescent="0.2">
      <c r="E50" s="3"/>
      <c r="F50" s="3"/>
    </row>
    <row r="51" spans="3:8" x14ac:dyDescent="0.2">
      <c r="D51" s="3"/>
      <c r="E51" s="3"/>
      <c r="F51" s="3"/>
      <c r="G51" s="3"/>
      <c r="H51" s="3"/>
    </row>
    <row r="52" spans="3:8" hidden="1" x14ac:dyDescent="0.2">
      <c r="D52" s="3"/>
      <c r="H52" s="2">
        <f>40369.75+183166.15+6031.75+21078.23+1920.78+41753.43+22603.34+36720.94+20672.72+12.37+7343.77+1.89+1785.76</f>
        <v>383460.88000000012</v>
      </c>
    </row>
    <row r="53" spans="3:8" x14ac:dyDescent="0.2">
      <c r="C53" s="2" t="s">
        <v>0</v>
      </c>
      <c r="E53" s="3">
        <f>+E44+E31+5580</f>
        <v>4076338.21</v>
      </c>
      <c r="F53" s="3"/>
      <c r="G53" s="3">
        <f>+G44+G31</f>
        <v>3811904.3200000003</v>
      </c>
      <c r="H53" s="3"/>
    </row>
  </sheetData>
  <mergeCells count="10">
    <mergeCell ref="D46:H46"/>
    <mergeCell ref="I26:I30"/>
    <mergeCell ref="C25:I25"/>
    <mergeCell ref="C32:I32"/>
    <mergeCell ref="C20:I20"/>
    <mergeCell ref="C21:I21"/>
    <mergeCell ref="C22:I22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H22" sqref="H22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85546875" style="51" customWidth="1"/>
    <col min="10" max="16384" width="9.140625" style="51"/>
  </cols>
  <sheetData>
    <row r="13" spans="1:9" x14ac:dyDescent="0.25">
      <c r="A13" s="60" t="s">
        <v>65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64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63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62</v>
      </c>
      <c r="B16" s="58" t="s">
        <v>61</v>
      </c>
      <c r="C16" s="58" t="s">
        <v>60</v>
      </c>
      <c r="D16" s="58" t="s">
        <v>59</v>
      </c>
      <c r="E16" s="58" t="s">
        <v>58</v>
      </c>
      <c r="F16" s="59" t="s">
        <v>57</v>
      </c>
      <c r="G16" s="59" t="s">
        <v>56</v>
      </c>
      <c r="H16" s="58" t="s">
        <v>55</v>
      </c>
      <c r="I16" s="58" t="s">
        <v>54</v>
      </c>
    </row>
    <row r="17" spans="1:9" x14ac:dyDescent="0.25">
      <c r="A17" s="57" t="s">
        <v>53</v>
      </c>
      <c r="B17" s="56">
        <v>-50.380330000000001</v>
      </c>
      <c r="C17" s="55"/>
      <c r="D17" s="55">
        <v>234.53675999999999</v>
      </c>
      <c r="E17" s="55">
        <v>223.16629</v>
      </c>
      <c r="F17" s="55">
        <v>5.58</v>
      </c>
      <c r="G17" s="55">
        <v>112.74772</v>
      </c>
      <c r="H17" s="55">
        <v>36.720939999999999</v>
      </c>
      <c r="I17" s="55">
        <f>B17+D17+F17-G17</f>
        <v>76.988710000000012</v>
      </c>
    </row>
    <row r="19" spans="1:9" x14ac:dyDescent="0.25">
      <c r="A19" s="51" t="s">
        <v>52</v>
      </c>
    </row>
    <row r="20" spans="1:9" x14ac:dyDescent="0.25">
      <c r="A20" s="54" t="s">
        <v>51</v>
      </c>
    </row>
    <row r="21" spans="1:9" x14ac:dyDescent="0.25">
      <c r="A21" s="54" t="s">
        <v>50</v>
      </c>
    </row>
    <row r="22" spans="1:9" x14ac:dyDescent="0.25">
      <c r="A22" s="53" t="s">
        <v>49</v>
      </c>
    </row>
    <row r="23" spans="1:9" x14ac:dyDescent="0.25">
      <c r="A23" s="53" t="s">
        <v>48</v>
      </c>
    </row>
    <row r="24" spans="1:9" x14ac:dyDescent="0.25">
      <c r="A24" s="52" t="s">
        <v>47</v>
      </c>
    </row>
    <row r="25" spans="1:9" x14ac:dyDescent="0.25">
      <c r="A25" s="52" t="s">
        <v>46</v>
      </c>
    </row>
    <row r="26" spans="1:9" x14ac:dyDescent="0.25">
      <c r="A26" s="52" t="s">
        <v>45</v>
      </c>
    </row>
    <row r="27" spans="1:9" x14ac:dyDescent="0.25">
      <c r="A27" s="52"/>
    </row>
    <row r="28" spans="1:9" x14ac:dyDescent="0.25">
      <c r="A28" s="5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2019-03-19T11:50:30Z</dcterms:created>
  <dcterms:modified xsi:type="dcterms:W3CDTF">2019-03-21T08:11:19Z</dcterms:modified>
</cp:coreProperties>
</file>