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10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H30" i="1"/>
  <c r="K30" i="1"/>
  <c r="H31" i="1"/>
  <c r="K31" i="1"/>
  <c r="H32" i="1"/>
  <c r="K32" i="1"/>
  <c r="E33" i="1"/>
  <c r="H33" i="1" s="1"/>
  <c r="H34" i="1" s="1"/>
  <c r="H49" i="1" s="1"/>
  <c r="F33" i="1"/>
  <c r="G33" i="1"/>
  <c r="K33" i="1"/>
  <c r="D34" i="1"/>
  <c r="E34" i="1"/>
  <c r="F34" i="1"/>
  <c r="G34" i="1"/>
  <c r="G37" i="1"/>
  <c r="H37" i="1"/>
  <c r="J37" i="1"/>
  <c r="K37" i="1"/>
  <c r="H38" i="1"/>
  <c r="H39" i="1"/>
  <c r="H40" i="1"/>
  <c r="H41" i="1"/>
  <c r="J41" i="1"/>
  <c r="K41" i="1"/>
  <c r="G42" i="1"/>
  <c r="H42" i="1"/>
  <c r="E43" i="1"/>
  <c r="F43" i="1"/>
  <c r="G43" i="1"/>
  <c r="H43" i="1"/>
  <c r="J43" i="1"/>
  <c r="K43" i="1"/>
  <c r="G44" i="1"/>
  <c r="H44" i="1"/>
  <c r="G45" i="1"/>
  <c r="D46" i="1"/>
  <c r="E46" i="1"/>
  <c r="F46" i="1"/>
  <c r="G46" i="1"/>
  <c r="H46" i="1"/>
  <c r="H54" i="1" s="1"/>
  <c r="H53" i="1"/>
  <c r="E55" i="1"/>
  <c r="G55" i="1"/>
</calcChain>
</file>

<file path=xl/sharedStrings.xml><?xml version="1.0" encoding="utf-8"?>
<sst xmlns="http://schemas.openxmlformats.org/spreadsheetml/2006/main" count="67" uniqueCount="60">
  <si>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</si>
  <si>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</si>
  <si>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</si>
  <si>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</si>
  <si>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</si>
  <si>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</si>
  <si>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</si>
  <si>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</si>
  <si>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</si>
  <si>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</si>
  <si>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</si>
  <si>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Повышающий коээфициент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</si>
  <si>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</si>
  <si>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</si>
  <si>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</si>
  <si>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</si>
  <si>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</si>
  <si>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</si>
  <si>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</si>
  <si>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</si>
  <si>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Н/2011-100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</si>
  <si>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</si>
  <si>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</si>
  <si>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</si>
  <si>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</si>
  <si>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</si>
  <si>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</si>
  <si>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</si>
  <si>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</si>
  <si>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</si>
  <si>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</si>
  <si>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</si>
  <si>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</si>
  <si>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</si>
  <si>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</si>
  <si>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</si>
  <si>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</si>
  <si>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</si>
  <si>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  по ул. Ветеранов с 01.01.2018г. по 31.10.2018г.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</si>
  <si>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</si>
  <si>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</si>
  <si>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</si>
  <si>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- 35.88р</t>
  </si>
  <si>
    <t>Обслуживание КУУТЭ - 37039.20р</t>
  </si>
  <si>
    <t>смена водоразборных кранов, замена соединений - 530.01</t>
  </si>
  <si>
    <t>смена прокладок в ТП - 25.90р.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</si>
  <si>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37</t>
    </r>
    <r>
      <rPr>
        <b/>
        <sz val="11"/>
        <color indexed="8"/>
        <rFont val="Calibri"/>
        <family val="2"/>
        <charset val="204"/>
      </rPr>
      <t>,63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</si>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</sst>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ont="1"/>
    <xf numFmtId="0" fontId="1" fillId="0" borderId="0" xfId="1" applyAlignment="1">
      <alignment horizontal="left"/>
    </xf>
    <xf numFmtId="2" fontId="18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55"/>
  <sheetViews>
    <sheetView topLeftCell="C14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" style="2" customWidth="1"/>
    <col min="9" max="9" width="26.285156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41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7" t="s">
        <v>40</v>
      </c>
      <c r="D23" s="47"/>
      <c r="E23" s="47"/>
      <c r="F23" s="47"/>
      <c r="G23" s="47"/>
      <c r="H23" s="47"/>
      <c r="I23" s="47"/>
    </row>
    <row r="24" spans="3:11" x14ac:dyDescent="0.2">
      <c r="C24" s="48" t="s">
        <v>39</v>
      </c>
      <c r="D24" s="48"/>
      <c r="E24" s="48"/>
      <c r="F24" s="48"/>
      <c r="G24" s="48"/>
      <c r="H24" s="48"/>
      <c r="I24" s="48"/>
    </row>
    <row r="25" spans="3:11" x14ac:dyDescent="0.2">
      <c r="C25" s="48" t="s">
        <v>38</v>
      </c>
      <c r="D25" s="48"/>
      <c r="E25" s="48"/>
      <c r="F25" s="48"/>
      <c r="G25" s="48"/>
      <c r="H25" s="48"/>
      <c r="I25" s="48"/>
    </row>
    <row r="26" spans="3:11" ht="6" customHeight="1" thickBot="1" x14ac:dyDescent="0.25">
      <c r="C26" s="49"/>
      <c r="D26" s="49"/>
      <c r="E26" s="49"/>
      <c r="F26" s="49"/>
      <c r="G26" s="49"/>
      <c r="H26" s="49"/>
      <c r="I26" s="49"/>
    </row>
    <row r="27" spans="3:11" ht="51" customHeight="1" thickBot="1" x14ac:dyDescent="0.25">
      <c r="C27" s="26" t="s">
        <v>28</v>
      </c>
      <c r="D27" s="29" t="s">
        <v>27</v>
      </c>
      <c r="E27" s="28" t="s">
        <v>26</v>
      </c>
      <c r="F27" s="28" t="s">
        <v>25</v>
      </c>
      <c r="G27" s="28" t="s">
        <v>24</v>
      </c>
      <c r="H27" s="28" t="s">
        <v>23</v>
      </c>
      <c r="I27" s="29" t="s">
        <v>37</v>
      </c>
    </row>
    <row r="28" spans="3:11" ht="13.5" customHeight="1" thickBot="1" x14ac:dyDescent="0.25">
      <c r="C28" s="43" t="s">
        <v>36</v>
      </c>
      <c r="D28" s="44"/>
      <c r="E28" s="44"/>
      <c r="F28" s="44"/>
      <c r="G28" s="44"/>
      <c r="H28" s="44"/>
      <c r="I28" s="45"/>
    </row>
    <row r="29" spans="3:11" ht="13.5" customHeight="1" thickBot="1" x14ac:dyDescent="0.25">
      <c r="C29" s="15" t="s">
        <v>35</v>
      </c>
      <c r="D29" s="20">
        <v>107621.50999999989</v>
      </c>
      <c r="E29" s="22">
        <v>667095.64</v>
      </c>
      <c r="F29" s="22">
        <f>629107.11+1739.23</f>
        <v>630846.34</v>
      </c>
      <c r="G29" s="22">
        <v>629051.15</v>
      </c>
      <c r="H29" s="22">
        <f>+D29+E29-F29</f>
        <v>143870.80999999994</v>
      </c>
      <c r="I29" s="40" t="s">
        <v>34</v>
      </c>
      <c r="K29" s="31">
        <f>108863.97+6116.83+1739.23</f>
        <v>116720.03</v>
      </c>
    </row>
    <row r="30" spans="3:11" ht="13.5" customHeight="1" thickBot="1" x14ac:dyDescent="0.25">
      <c r="C30" s="15" t="s">
        <v>33</v>
      </c>
      <c r="D30" s="20">
        <v>32323.450000000041</v>
      </c>
      <c r="E30" s="17">
        <v>129771.87</v>
      </c>
      <c r="F30" s="17">
        <v>125033.04</v>
      </c>
      <c r="G30" s="22">
        <v>135132.06</v>
      </c>
      <c r="H30" s="22">
        <f>+D30+E30-F30</f>
        <v>37062.280000000042</v>
      </c>
      <c r="I30" s="41"/>
      <c r="K30" s="1">
        <f>113.89+20107.92+454.58-591.4</f>
        <v>20084.989999999998</v>
      </c>
    </row>
    <row r="31" spans="3:11" ht="13.5" customHeight="1" thickBot="1" x14ac:dyDescent="0.25">
      <c r="C31" s="15" t="s">
        <v>32</v>
      </c>
      <c r="D31" s="20">
        <v>16537.869999999966</v>
      </c>
      <c r="E31" s="17">
        <v>115534.39999999999</v>
      </c>
      <c r="F31" s="17">
        <v>104384.13</v>
      </c>
      <c r="G31" s="22">
        <v>90552.960000000006</v>
      </c>
      <c r="H31" s="22">
        <f>+D31+E31-F31</f>
        <v>27688.139999999956</v>
      </c>
      <c r="I31" s="41"/>
      <c r="K31" s="1">
        <f>94.32+13142.31-208.13-26.62</f>
        <v>13001.88</v>
      </c>
    </row>
    <row r="32" spans="3:11" ht="13.5" customHeight="1" thickBot="1" x14ac:dyDescent="0.25">
      <c r="C32" s="15" t="s">
        <v>31</v>
      </c>
      <c r="D32" s="20">
        <v>9816.539999999979</v>
      </c>
      <c r="E32" s="17">
        <v>73122.3</v>
      </c>
      <c r="F32" s="17">
        <v>66843.34</v>
      </c>
      <c r="G32" s="22">
        <v>59093.1</v>
      </c>
      <c r="H32" s="22">
        <f>+D32+E32-F32</f>
        <v>16095.499999999985</v>
      </c>
      <c r="I32" s="41"/>
      <c r="K32" s="1">
        <f>4626.53-21.4+2835.2-16.89+14.67</f>
        <v>7438.11</v>
      </c>
    </row>
    <row r="33" spans="3:12" ht="13.5" customHeight="1" thickBot="1" x14ac:dyDescent="0.25">
      <c r="C33" s="15" t="s">
        <v>30</v>
      </c>
      <c r="D33" s="20">
        <v>3188.8800000000047</v>
      </c>
      <c r="E33" s="17">
        <f>7952.59+12599.09+13411.38</f>
        <v>33963.06</v>
      </c>
      <c r="F33" s="17">
        <f>12567.55+6122.02+14941.07+0.02</f>
        <v>33630.659999999996</v>
      </c>
      <c r="G33" s="22">
        <f>+E33</f>
        <v>33963.06</v>
      </c>
      <c r="H33" s="22">
        <f>+D33+E33-F33</f>
        <v>3521.2800000000061</v>
      </c>
      <c r="I33" s="42"/>
      <c r="K33" s="1">
        <f>360.06-33.2+291.87+18.25</f>
        <v>636.98</v>
      </c>
    </row>
    <row r="34" spans="3:12" ht="13.5" customHeight="1" thickBot="1" x14ac:dyDescent="0.25">
      <c r="C34" s="15" t="s">
        <v>7</v>
      </c>
      <c r="D34" s="14">
        <f>SUM(D29:D33)</f>
        <v>169488.24999999988</v>
      </c>
      <c r="E34" s="14">
        <f>SUM(E29:E33)</f>
        <v>1019487.27</v>
      </c>
      <c r="F34" s="14">
        <f>SUM(F29:F33)</f>
        <v>960737.51</v>
      </c>
      <c r="G34" s="14">
        <f>SUM(G29:G33)</f>
        <v>947792.32999999984</v>
      </c>
      <c r="H34" s="14">
        <f>SUM(H29:H33)</f>
        <v>228238.00999999992</v>
      </c>
      <c r="I34" s="30"/>
    </row>
    <row r="35" spans="3:12" ht="13.5" customHeight="1" thickBot="1" x14ac:dyDescent="0.25">
      <c r="C35" s="46" t="s">
        <v>29</v>
      </c>
      <c r="D35" s="46"/>
      <c r="E35" s="46"/>
      <c r="F35" s="46"/>
      <c r="G35" s="46"/>
      <c r="H35" s="46"/>
      <c r="I35" s="46"/>
    </row>
    <row r="36" spans="3:12" ht="50.25" customHeight="1" thickBot="1" x14ac:dyDescent="0.25">
      <c r="C36" s="21" t="s">
        <v>28</v>
      </c>
      <c r="D36" s="29" t="s">
        <v>27</v>
      </c>
      <c r="E36" s="28" t="s">
        <v>26</v>
      </c>
      <c r="F36" s="28" t="s">
        <v>25</v>
      </c>
      <c r="G36" s="28" t="s">
        <v>24</v>
      </c>
      <c r="H36" s="28" t="s">
        <v>23</v>
      </c>
      <c r="I36" s="27" t="s">
        <v>22</v>
      </c>
    </row>
    <row r="37" spans="3:12" ht="21" customHeight="1" thickBot="1" x14ac:dyDescent="0.25">
      <c r="C37" s="26" t="s">
        <v>21</v>
      </c>
      <c r="D37" s="25">
        <v>62192.199999999953</v>
      </c>
      <c r="E37" s="18">
        <v>552730.43999999994</v>
      </c>
      <c r="F37" s="18">
        <v>527371.1</v>
      </c>
      <c r="G37" s="18">
        <f>+E37</f>
        <v>552730.43999999994</v>
      </c>
      <c r="H37" s="18">
        <f t="shared" ref="H37:H44" si="0">+D37+E37-F37</f>
        <v>87551.539999999921</v>
      </c>
      <c r="I37" s="50" t="s">
        <v>20</v>
      </c>
      <c r="J37" s="24">
        <f>45369.09-D37</f>
        <v>-16823.109999999957</v>
      </c>
      <c r="K37" s="24">
        <f>70701.85-H37</f>
        <v>-16849.689999999915</v>
      </c>
    </row>
    <row r="38" spans="3:12" ht="20.25" customHeight="1" thickBot="1" x14ac:dyDescent="0.25">
      <c r="C38" s="15" t="s">
        <v>19</v>
      </c>
      <c r="D38" s="20">
        <v>13032.800000000017</v>
      </c>
      <c r="E38" s="22">
        <v>117128.64</v>
      </c>
      <c r="F38" s="22">
        <v>111773.46</v>
      </c>
      <c r="G38" s="18">
        <v>37630.99</v>
      </c>
      <c r="H38" s="18">
        <f t="shared" si="0"/>
        <v>18387.98000000001</v>
      </c>
      <c r="I38" s="51"/>
      <c r="J38" s="24"/>
    </row>
    <row r="39" spans="3:12" ht="13.5" hidden="1" customHeight="1" thickBot="1" x14ac:dyDescent="0.25">
      <c r="C39" s="21" t="s">
        <v>18</v>
      </c>
      <c r="D39" s="23">
        <v>0</v>
      </c>
      <c r="E39" s="22"/>
      <c r="F39" s="22"/>
      <c r="G39" s="18"/>
      <c r="H39" s="18">
        <f t="shared" si="0"/>
        <v>0</v>
      </c>
      <c r="I39" s="19"/>
    </row>
    <row r="40" spans="3:12" ht="12.75" hidden="1" customHeight="1" thickBot="1" x14ac:dyDescent="0.25">
      <c r="C40" s="15" t="s">
        <v>17</v>
      </c>
      <c r="D40" s="20">
        <v>0</v>
      </c>
      <c r="E40" s="22"/>
      <c r="F40" s="22"/>
      <c r="G40" s="18"/>
      <c r="H40" s="18">
        <f t="shared" si="0"/>
        <v>0</v>
      </c>
      <c r="I40" s="19" t="s">
        <v>16</v>
      </c>
    </row>
    <row r="41" spans="3:12" ht="24.75" customHeight="1" thickBot="1" x14ac:dyDescent="0.25">
      <c r="C41" s="15" t="s">
        <v>15</v>
      </c>
      <c r="D41" s="20">
        <v>14237.240000000005</v>
      </c>
      <c r="E41" s="22">
        <v>127454.88</v>
      </c>
      <c r="F41" s="22">
        <v>121715.74</v>
      </c>
      <c r="G41" s="18">
        <v>66565.460000000006</v>
      </c>
      <c r="H41" s="18">
        <f t="shared" si="0"/>
        <v>19976.37999999999</v>
      </c>
      <c r="I41" s="16" t="s">
        <v>14</v>
      </c>
      <c r="J41" s="1">
        <f>6979.69+3384.22</f>
        <v>10363.91</v>
      </c>
      <c r="K41" s="1">
        <f>1104.7+3384.22+11716.52</f>
        <v>16205.44</v>
      </c>
    </row>
    <row r="42" spans="3:12" ht="13.5" customHeight="1" thickBot="1" x14ac:dyDescent="0.25">
      <c r="C42" s="15" t="s">
        <v>13</v>
      </c>
      <c r="D42" s="20">
        <v>389.099999999999</v>
      </c>
      <c r="E42" s="17">
        <v>3871.8</v>
      </c>
      <c r="F42" s="17">
        <v>3631.43</v>
      </c>
      <c r="G42" s="18">
        <f>+E42</f>
        <v>3871.8</v>
      </c>
      <c r="H42" s="18">
        <f t="shared" si="0"/>
        <v>629.4699999999998</v>
      </c>
      <c r="I42" s="16" t="s">
        <v>12</v>
      </c>
    </row>
    <row r="43" spans="3:12" ht="13.5" customHeight="1" thickBot="1" x14ac:dyDescent="0.25">
      <c r="C43" s="15" t="s">
        <v>11</v>
      </c>
      <c r="D43" s="20">
        <v>7184.1699999999964</v>
      </c>
      <c r="E43" s="17">
        <f>1537.18+2486.77</f>
        <v>4023.95</v>
      </c>
      <c r="F43" s="17">
        <f>6881.6+4326.52</f>
        <v>11208.12</v>
      </c>
      <c r="G43" s="18">
        <f>+E43</f>
        <v>4023.95</v>
      </c>
      <c r="H43" s="18">
        <f t="shared" si="0"/>
        <v>0</v>
      </c>
      <c r="I43" s="16"/>
      <c r="J43" s="1">
        <f>369.54+375.68</f>
        <v>745.22</v>
      </c>
      <c r="K43" s="1">
        <f>2503.9+1242.15</f>
        <v>3746.05</v>
      </c>
    </row>
    <row r="44" spans="3:12" ht="13.5" customHeight="1" thickBot="1" x14ac:dyDescent="0.25">
      <c r="C44" s="21" t="s">
        <v>10</v>
      </c>
      <c r="D44" s="20">
        <v>9334.1399999999849</v>
      </c>
      <c r="E44" s="17">
        <v>55244.28</v>
      </c>
      <c r="F44" s="17">
        <v>56437.59</v>
      </c>
      <c r="G44" s="18">
        <f>+E44</f>
        <v>55244.28</v>
      </c>
      <c r="H44" s="18">
        <f t="shared" si="0"/>
        <v>8140.8299999999872</v>
      </c>
      <c r="I44" s="19"/>
    </row>
    <row r="45" spans="3:12" ht="13.5" hidden="1" customHeight="1" thickBot="1" x14ac:dyDescent="0.25">
      <c r="C45" s="15" t="s">
        <v>9</v>
      </c>
      <c r="D45" s="13"/>
      <c r="E45" s="17"/>
      <c r="F45" s="17"/>
      <c r="G45" s="18">
        <f>+E45</f>
        <v>0</v>
      </c>
      <c r="H45" s="17"/>
      <c r="I45" s="16" t="s">
        <v>8</v>
      </c>
    </row>
    <row r="46" spans="3:12" s="11" customFormat="1" ht="13.5" customHeight="1" thickBot="1" x14ac:dyDescent="0.25">
      <c r="C46" s="15" t="s">
        <v>7</v>
      </c>
      <c r="D46" s="14">
        <f>SUM(D37:D45)</f>
        <v>106369.64999999997</v>
      </c>
      <c r="E46" s="14">
        <f>SUM(E37:E45)</f>
        <v>860453.99</v>
      </c>
      <c r="F46" s="14">
        <f>SUM(F37:F45)</f>
        <v>832137.44</v>
      </c>
      <c r="G46" s="14">
        <f>SUM(G37:G45)</f>
        <v>720066.91999999993</v>
      </c>
      <c r="H46" s="14">
        <f>SUM(H37:H45)</f>
        <v>134686.1999999999</v>
      </c>
      <c r="I46" s="13"/>
      <c r="L46" s="12"/>
    </row>
    <row r="47" spans="3:12" ht="13.5" customHeight="1" thickBot="1" x14ac:dyDescent="0.25">
      <c r="C47" s="52" t="s">
        <v>6</v>
      </c>
      <c r="D47" s="52"/>
      <c r="E47" s="52"/>
      <c r="F47" s="52"/>
      <c r="G47" s="52"/>
      <c r="H47" s="52"/>
      <c r="I47" s="52"/>
    </row>
    <row r="48" spans="3:12" ht="27" customHeight="1" thickBot="1" x14ac:dyDescent="0.25">
      <c r="C48" s="10" t="s">
        <v>5</v>
      </c>
      <c r="D48" s="39" t="s">
        <v>4</v>
      </c>
      <c r="E48" s="39"/>
      <c r="F48" s="39"/>
      <c r="G48" s="39"/>
      <c r="H48" s="39"/>
      <c r="I48" s="9" t="s">
        <v>3</v>
      </c>
    </row>
    <row r="49" spans="3:9" ht="26.25" customHeight="1" x14ac:dyDescent="0.3">
      <c r="C49" s="8" t="s">
        <v>2</v>
      </c>
      <c r="D49" s="8"/>
      <c r="E49" s="8"/>
      <c r="F49" s="8"/>
      <c r="G49" s="8"/>
      <c r="H49" s="7">
        <f>+H34+H46</f>
        <v>362924.20999999985</v>
      </c>
    </row>
    <row r="50" spans="3:9" s="6" customFormat="1" hidden="1" x14ac:dyDescent="0.2">
      <c r="C50" s="2" t="s">
        <v>1</v>
      </c>
      <c r="D50" s="2"/>
      <c r="E50" s="2"/>
      <c r="F50" s="2"/>
      <c r="G50" s="2"/>
      <c r="H50" s="2"/>
      <c r="I50" s="2"/>
    </row>
    <row r="51" spans="3:9" x14ac:dyDescent="0.2">
      <c r="C51" s="1"/>
      <c r="D51" s="1"/>
      <c r="E51" s="1"/>
      <c r="F51" s="1"/>
      <c r="G51" s="1"/>
      <c r="H51" s="1"/>
    </row>
    <row r="52" spans="3:9" ht="15" customHeight="1" x14ac:dyDescent="0.25">
      <c r="C52" s="5"/>
      <c r="D52" s="4"/>
      <c r="E52" s="4"/>
      <c r="F52" s="4"/>
    </row>
    <row r="53" spans="3:9" hidden="1" x14ac:dyDescent="0.2">
      <c r="H53" s="2">
        <f>19976.38+629.47+18387.98+87551.54+8140.83</f>
        <v>134686.19999999998</v>
      </c>
    </row>
    <row r="54" spans="3:9" hidden="1" x14ac:dyDescent="0.2">
      <c r="H54" s="3">
        <f>+H46-H53</f>
        <v>0</v>
      </c>
    </row>
    <row r="55" spans="3:9" x14ac:dyDescent="0.2">
      <c r="C55" s="2" t="s">
        <v>0</v>
      </c>
      <c r="E55" s="3">
        <f>+E46+E34+5580</f>
        <v>1885521.26</v>
      </c>
      <c r="F55" s="3"/>
      <c r="G55" s="3">
        <f>+G46+G34</f>
        <v>1667859.2499999998</v>
      </c>
    </row>
  </sheetData>
  <mergeCells count="10">
    <mergeCell ref="D48:H48"/>
    <mergeCell ref="I29:I33"/>
    <mergeCell ref="C28:I28"/>
    <mergeCell ref="C35:I35"/>
    <mergeCell ref="C23:I23"/>
    <mergeCell ref="C24:I24"/>
    <mergeCell ref="C25:I25"/>
    <mergeCell ref="C26:I26"/>
    <mergeCell ref="I37:I38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abSelected="1" topLeftCell="A13" zoomScaleNormal="100" zoomScaleSheetLayoutView="120" workbookViewId="0">
      <selection activeCell="G44" sqref="G44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3" t="s">
        <v>59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58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56</v>
      </c>
      <c r="B16" s="61" t="s">
        <v>55</v>
      </c>
      <c r="C16" s="61" t="s">
        <v>54</v>
      </c>
      <c r="D16" s="61" t="s">
        <v>53</v>
      </c>
      <c r="E16" s="61" t="s">
        <v>52</v>
      </c>
      <c r="F16" s="62" t="s">
        <v>51</v>
      </c>
      <c r="G16" s="62" t="s">
        <v>50</v>
      </c>
      <c r="H16" s="61" t="s">
        <v>49</v>
      </c>
      <c r="I16" s="61" t="s">
        <v>48</v>
      </c>
    </row>
    <row r="17" spans="1:9" x14ac:dyDescent="0.25">
      <c r="A17" s="60" t="s">
        <v>47</v>
      </c>
      <c r="B17" s="59">
        <v>-12.399710000000001</v>
      </c>
      <c r="C17" s="59">
        <v>0</v>
      </c>
      <c r="D17" s="59">
        <v>117.12864</v>
      </c>
      <c r="E17" s="59">
        <v>111.77346</v>
      </c>
      <c r="F17" s="59">
        <v>5.58</v>
      </c>
      <c r="G17" s="59">
        <v>37.630989999999997</v>
      </c>
      <c r="H17" s="58">
        <v>18.387979999999999</v>
      </c>
      <c r="I17" s="58">
        <f>B17+D17+F17-G17</f>
        <v>72.677940000000007</v>
      </c>
    </row>
    <row r="18" spans="1:9" x14ac:dyDescent="0.25">
      <c r="A18" s="57"/>
      <c r="B18" s="56"/>
      <c r="C18" s="56"/>
      <c r="D18" s="56"/>
      <c r="E18" s="56"/>
      <c r="F18" s="56"/>
      <c r="G18" s="56"/>
      <c r="H18" s="56"/>
      <c r="I18" s="56"/>
    </row>
    <row r="19" spans="1:9" x14ac:dyDescent="0.25">
      <c r="A19" s="55" t="s">
        <v>46</v>
      </c>
      <c r="B19" s="55"/>
      <c r="C19" s="55"/>
      <c r="D19" s="55"/>
      <c r="E19" s="55"/>
      <c r="F19" s="55"/>
      <c r="G19" s="55"/>
      <c r="H19" s="55"/>
    </row>
    <row r="20" spans="1:9" x14ac:dyDescent="0.25">
      <c r="A20" s="53" t="s">
        <v>45</v>
      </c>
    </row>
    <row r="21" spans="1:9" x14ac:dyDescent="0.25">
      <c r="A21" s="53" t="s">
        <v>44</v>
      </c>
    </row>
    <row r="22" spans="1:9" x14ac:dyDescent="0.25">
      <c r="A22" s="54" t="s">
        <v>43</v>
      </c>
    </row>
    <row r="23" spans="1:9" x14ac:dyDescent="0.25">
      <c r="A23" s="53" t="s">
        <v>42</v>
      </c>
    </row>
  </sheetData>
  <mergeCells count="4">
    <mergeCell ref="A13:I13"/>
    <mergeCell ref="A14:I14"/>
    <mergeCell ref="A15:I15"/>
    <mergeCell ref="A19:H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ветеранов10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2019-03-19T08:48:23Z</dcterms:created>
  <dcterms:modified xsi:type="dcterms:W3CDTF">2019-03-20T08:13:19Z</dcterms:modified>
</cp:coreProperties>
</file>