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общий" sheetId="1" r:id="rId1"/>
    <sheet name="тек.рем." sheetId="2" r:id="rId2"/>
    <sheet name="кап.рем." sheetId="3" r:id="rId3"/>
  </sheets>
  <definedNames/>
  <calcPr fullCalcOnLoad="1"/>
</workbook>
</file>

<file path=xl/sharedStrings.xml><?xml version="1.0" encoding="utf-8"?>
<sst xmlns="http://schemas.openxmlformats.org/spreadsheetml/2006/main" count="78" uniqueCount="75">
  <si>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</si>
  <si>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</si>
  <si>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</si>
  <si>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</si>
  <si>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</si>
  <si>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</si>
  <si>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</si>
  <si>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</si>
  <si>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</si>
  <si>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</si>
  <si>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</si>
  <si>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</si>
  <si>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</si>
  <si>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</si>
  <si>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</si>
  <si>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</si>
  <si>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</si>
  <si>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</si>
  <si>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</si>
  <si>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ОТЧЕТ</t>
  </si>
  <si>
    <t>по выполнению плана текущего ремонта жилого дома</t>
  </si>
  <si>
    <t>№                             п/п</t>
  </si>
  <si>
    <t>1.</t>
  </si>
  <si>
    <t>в том числе:</t>
  </si>
  <si>
    <t>№</t>
  </si>
  <si>
    <t>Адрес</t>
  </si>
  <si>
    <t>Наименование работ</t>
  </si>
  <si>
    <t>Сумма,</t>
  </si>
  <si>
    <t>п\п</t>
  </si>
  <si>
    <t>тыс.руб.</t>
  </si>
  <si>
    <t xml:space="preserve">средства </t>
  </si>
  <si>
    <t>бюджетное</t>
  </si>
  <si>
    <t>населения</t>
  </si>
  <si>
    <t>финансиро-</t>
  </si>
  <si>
    <t>вание</t>
  </si>
  <si>
    <t>ул.Березовая,д.9</t>
  </si>
  <si>
    <t>технический надзор</t>
  </si>
  <si>
    <t>Всего</t>
  </si>
  <si>
    <t>№ п/п</t>
  </si>
  <si>
    <t>Израсходованно, руб.</t>
  </si>
  <si>
    <t>ВНИМАНИЕ НА ОБОРТНОЙ СТОРОНЕ СЧЕТ ИЗВЕЩЕНИЕ НА ОПЛАТУ ЖКУ</t>
  </si>
  <si>
    <t>имущества жилого дома № 9  по ул. Березовая с 01.05.2008г. по 01.05.2009г.</t>
  </si>
  <si>
    <t>Начислено с 01.05.2008 по 01.05.2009г. (руб.)</t>
  </si>
  <si>
    <t>Оплачено населением с 01.05.2008 по 01.05.2009г. (руб.)</t>
  </si>
  <si>
    <t>Израсходовано, (руб.)</t>
  </si>
  <si>
    <t>Задолжность населения (руб.)</t>
  </si>
  <si>
    <t>Примечание</t>
  </si>
  <si>
    <t>Оплата по договору  №  166 от 30.04.2008г. с ООО"ЦБИ"</t>
  </si>
  <si>
    <t>Оплата по договору  №  В/224-05-08 от 01.05.08г. с ОАО "Сертоловский Водоканал"</t>
  </si>
  <si>
    <t>Содерж.общего им-ва</t>
  </si>
  <si>
    <t>Остаток средств 20 521,41</t>
  </si>
  <si>
    <t>Задолженность по дому 31 300,00 (с учетом средств, переданных Сертоловским МУПРЭП)</t>
  </si>
  <si>
    <t>Наем жилого помещения</t>
  </si>
  <si>
    <t>Оплата по договору № 404-14/-ХI.08 от 01.05.2008г. С КУМИ</t>
  </si>
  <si>
    <t>Оплата по договорам №  М/348-05-02 от 01.07.2008г., № 83-М/07.08 от 01.07.2008г., № М/374-05-02 от 29.12.2008г.  с ОАО"Экотранс"</t>
  </si>
  <si>
    <t>Оплата по договорам № 1/149-08/КУ от 01.05.2008г., № 47-09КУ от 01.01.2009г. с ООО"ПСФ"Энергорос"</t>
  </si>
  <si>
    <t xml:space="preserve">Общая задолженность по дому  </t>
  </si>
  <si>
    <t>№ 9 по ул. Березовая с 01.05.2008г. по 01.05.2009г.</t>
  </si>
  <si>
    <t>начислено, руб.</t>
  </si>
  <si>
    <t>Оплачено населением,               руб.</t>
  </si>
  <si>
    <t>Задолженность населением,                       руб.</t>
  </si>
  <si>
    <t>Израсходованно (оплачено)                   руб.</t>
  </si>
  <si>
    <t>Переходящий остаток,                     руб.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</si>
  <si>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5645</t>
    </r>
    <r>
      <rPr>
        <sz val="11"/>
        <color theme="1"/>
        <rFont val="Calibri"/>
        <family val="2"/>
      </rPr>
      <t xml:space="preserve"> рублей, в том числе:</t>
    </r>
  </si>
  <si>
    <t xml:space="preserve"> - аварийные работы -4065 руб.</t>
  </si>
  <si>
    <t xml:space="preserve"> - установка стендов информации - 1580 руб.</t>
  </si>
  <si>
    <t>Отчет о реализации программы капитального ремонта жилого фонда ООО "УЮТ-СЕРВИС" в соответствии с ФЗ № 185 за период с 01 мая 2008г. по 30 апреля 2009г.  по адресу мкр.Сертолово-2, ул. Березовая, д. 9</t>
  </si>
  <si>
    <t>капитальный ремонт сетей теплоснабжения</t>
  </si>
  <si>
    <t>капитальный ремонт фасада</t>
  </si>
  <si>
    <t>капитальный ремонт кровли</t>
  </si>
  <si>
    <t>Начислено, руб.</t>
  </si>
  <si>
    <t>Оплачено населением, руб.</t>
  </si>
  <si>
    <t>Передано ОАО "Комфорт", руб.</t>
  </si>
  <si>
    <t>Задолженность населения, руб.</t>
  </si>
  <si>
    <t>Задолженность, руб.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</si>
</sst>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_ ;\-#,##0.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9" fillId="33" borderId="0" xfId="0" applyFont="1" applyFill="1" applyAlignment="1">
      <alignment/>
    </xf>
    <xf numFmtId="4" fontId="10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0" fillId="0" borderId="14" xfId="0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4" fontId="12" fillId="0" borderId="13" xfId="0" applyNumberFormat="1" applyFont="1" applyBorder="1" applyAlignment="1">
      <alignment vertical="top" wrapText="1"/>
    </xf>
    <xf numFmtId="4" fontId="7" fillId="0" borderId="13" xfId="0" applyNumberFormat="1" applyFont="1" applyBorder="1" applyAlignment="1">
      <alignment vertical="top" wrapText="1"/>
    </xf>
    <xf numFmtId="4" fontId="3" fillId="0" borderId="13" xfId="0" applyNumberFormat="1" applyFont="1" applyBorder="1" applyAlignment="1">
      <alignment vertical="top" wrapText="1"/>
    </xf>
    <xf numFmtId="4" fontId="12" fillId="0" borderId="11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164" fontId="13" fillId="0" borderId="15" xfId="61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2" fillId="33" borderId="0" xfId="0" applyFont="1" applyFill="1" applyAlignment="1">
      <alignment/>
    </xf>
    <xf numFmtId="0" fontId="3" fillId="33" borderId="18" xfId="0" applyFont="1" applyFill="1" applyBorder="1" applyAlignment="1">
      <alignment horizontal="center"/>
    </xf>
    <xf numFmtId="0" fontId="32" fillId="33" borderId="16" xfId="0" applyFont="1" applyFill="1" applyBorder="1" applyAlignment="1">
      <alignment/>
    </xf>
    <xf numFmtId="0" fontId="32" fillId="33" borderId="1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2" fillId="33" borderId="0" xfId="0" applyFont="1" applyFill="1" applyBorder="1" applyAlignment="1">
      <alignment/>
    </xf>
    <xf numFmtId="4" fontId="12" fillId="0" borderId="10" xfId="0" applyNumberFormat="1" applyFont="1" applyBorder="1" applyAlignment="1">
      <alignment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vertical="top" wrapText="1"/>
    </xf>
    <xf numFmtId="0" fontId="33" fillId="0" borderId="21" xfId="0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15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15" fillId="0" borderId="17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2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 wrapText="1"/>
    </xf>
    <xf numFmtId="164" fontId="0" fillId="0" borderId="2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64" fontId="13" fillId="0" borderId="28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5" xfId="0" applyFont="1" applyBorder="1" applyAlignment="1">
      <alignment/>
    </xf>
    <xf numFmtId="164" fontId="13" fillId="0" borderId="15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5"/>
  <sheetViews>
    <sheetView tabSelected="1" zoomScalePageLayoutView="0" workbookViewId="0" topLeftCell="C5">
      <selection activeCell="C36" sqref="C36"/>
    </sheetView>
  </sheetViews>
  <sheetFormatPr defaultColWidth="9.140625" defaultRowHeight="15"/>
  <cols>
    <col min="1" max="1" width="3.421875" style="0" hidden="1" customWidth="1"/>
    <col min="2" max="2" width="9.140625" style="0" hidden="1" customWidth="1"/>
    <col min="3" max="3" width="23.140625" style="19" customWidth="1"/>
    <col min="4" max="4" width="10.7109375" style="19" customWidth="1"/>
    <col min="5" max="5" width="14.28125" style="19" customWidth="1"/>
    <col min="6" max="6" width="12.8515625" style="19" customWidth="1"/>
    <col min="7" max="7" width="10.7109375" style="19" customWidth="1"/>
    <col min="8" max="8" width="39.28125" style="19" customWidth="1"/>
  </cols>
  <sheetData>
    <row r="1" spans="3:8" ht="12.75" customHeight="1" hidden="1">
      <c r="C1" s="29"/>
      <c r="D1" s="29"/>
      <c r="E1" s="29"/>
      <c r="F1" s="29"/>
      <c r="G1" s="29"/>
      <c r="H1" s="29"/>
    </row>
    <row r="2" spans="3:8" ht="13.5" customHeight="1" hidden="1">
      <c r="C2" s="29"/>
      <c r="D2" s="29" t="s">
        <v>40</v>
      </c>
      <c r="E2" s="29"/>
      <c r="F2" s="29"/>
      <c r="G2" s="29"/>
      <c r="H2" s="29"/>
    </row>
    <row r="3" spans="3:8" ht="13.5" customHeight="1" hidden="1">
      <c r="C3" s="30"/>
      <c r="D3" s="31"/>
      <c r="E3" s="31"/>
      <c r="F3" s="31"/>
      <c r="G3" s="31"/>
      <c r="H3" s="32"/>
    </row>
    <row r="4" spans="3:8" ht="12.75" customHeight="1" hidden="1" thickBot="1">
      <c r="C4" s="33"/>
      <c r="D4" s="34"/>
      <c r="E4" s="34"/>
      <c r="F4" s="34"/>
      <c r="G4" s="34"/>
      <c r="H4" s="34"/>
    </row>
    <row r="5" spans="3:8" ht="15">
      <c r="C5" s="22" t="s">
        <v>0</v>
      </c>
      <c r="D5" s="22"/>
      <c r="E5" s="22"/>
      <c r="F5" s="22"/>
      <c r="G5" s="22"/>
      <c r="H5" s="22"/>
    </row>
    <row r="6" spans="3:8" ht="15">
      <c r="C6" s="23" t="s">
        <v>1</v>
      </c>
      <c r="D6" s="23"/>
      <c r="E6" s="23"/>
      <c r="F6" s="23"/>
      <c r="G6" s="23"/>
      <c r="H6" s="23"/>
    </row>
    <row r="7" spans="3:8" ht="15.75" thickBot="1">
      <c r="C7" s="23" t="s">
        <v>41</v>
      </c>
      <c r="D7" s="23"/>
      <c r="E7" s="23"/>
      <c r="F7" s="23"/>
      <c r="G7" s="23"/>
      <c r="H7" s="23"/>
    </row>
    <row r="8" spans="3:8" ht="6" customHeight="1" hidden="1" thickBot="1">
      <c r="C8" s="24"/>
      <c r="D8" s="24"/>
      <c r="E8" s="24"/>
      <c r="F8" s="24"/>
      <c r="G8" s="24"/>
      <c r="H8" s="24"/>
    </row>
    <row r="9" spans="3:8" ht="48.75" customHeight="1" thickBot="1">
      <c r="C9" s="1" t="s">
        <v>2</v>
      </c>
      <c r="D9" s="3" t="s">
        <v>42</v>
      </c>
      <c r="E9" s="3" t="s">
        <v>43</v>
      </c>
      <c r="F9" s="3" t="s">
        <v>44</v>
      </c>
      <c r="G9" s="3" t="s">
        <v>45</v>
      </c>
      <c r="H9" s="2" t="s">
        <v>46</v>
      </c>
    </row>
    <row r="10" spans="3:8" ht="12" customHeight="1" thickBot="1">
      <c r="C10" s="25" t="s">
        <v>3</v>
      </c>
      <c r="D10" s="26"/>
      <c r="E10" s="26"/>
      <c r="F10" s="26"/>
      <c r="G10" s="26"/>
      <c r="H10" s="27"/>
    </row>
    <row r="11" spans="3:8" ht="13.5" customHeight="1" thickBot="1">
      <c r="C11" s="12" t="s">
        <v>4</v>
      </c>
      <c r="D11" s="13">
        <f>94492.39-3163.7</f>
        <v>91328.69</v>
      </c>
      <c r="E11" s="13">
        <v>71119.43</v>
      </c>
      <c r="F11" s="13">
        <v>167735.94</v>
      </c>
      <c r="G11" s="35">
        <f>+D11-E11</f>
        <v>20209.26000000001</v>
      </c>
      <c r="H11" s="36" t="s">
        <v>47</v>
      </c>
    </row>
    <row r="12" spans="3:8" ht="13.5" customHeight="1" thickBot="1">
      <c r="C12" s="12" t="s">
        <v>5</v>
      </c>
      <c r="D12" s="14"/>
      <c r="E12" s="14"/>
      <c r="F12" s="14"/>
      <c r="G12" s="35">
        <f>+D12-E12</f>
        <v>0</v>
      </c>
      <c r="H12" s="37"/>
    </row>
    <row r="13" spans="3:8" ht="13.5" customHeight="1" thickBot="1">
      <c r="C13" s="12" t="s">
        <v>6</v>
      </c>
      <c r="D13" s="14">
        <v>35345.22</v>
      </c>
      <c r="E13" s="14">
        <v>29902.34</v>
      </c>
      <c r="F13" s="38">
        <v>38976.52</v>
      </c>
      <c r="G13" s="35">
        <f>+D13-E13</f>
        <v>5442.880000000001</v>
      </c>
      <c r="H13" s="36" t="s">
        <v>48</v>
      </c>
    </row>
    <row r="14" spans="3:8" ht="13.5" customHeight="1" thickBot="1">
      <c r="C14" s="12" t="s">
        <v>7</v>
      </c>
      <c r="D14" s="14">
        <v>11825.15</v>
      </c>
      <c r="E14" s="14">
        <v>10004.42</v>
      </c>
      <c r="F14" s="14">
        <v>13039.55</v>
      </c>
      <c r="G14" s="35">
        <f>+D14-E14</f>
        <v>1820.7299999999996</v>
      </c>
      <c r="H14" s="39"/>
    </row>
    <row r="15" spans="3:8" ht="15.75" thickBot="1">
      <c r="C15" s="12" t="s">
        <v>8</v>
      </c>
      <c r="D15" s="15">
        <f>SUM(D11:D14)</f>
        <v>138499.06</v>
      </c>
      <c r="E15" s="15">
        <f>SUM(E11:E14)</f>
        <v>111026.18999999999</v>
      </c>
      <c r="F15" s="15">
        <f>SUM(F11:F14)</f>
        <v>219752.00999999998</v>
      </c>
      <c r="G15" s="40">
        <f>D15-E15</f>
        <v>27472.87000000001</v>
      </c>
      <c r="H15" s="12"/>
    </row>
    <row r="16" spans="3:8" ht="13.5" customHeight="1" thickBot="1">
      <c r="C16" s="21" t="s">
        <v>9</v>
      </c>
      <c r="D16" s="21"/>
      <c r="E16" s="21"/>
      <c r="F16" s="21"/>
      <c r="G16" s="21"/>
      <c r="H16" s="21"/>
    </row>
    <row r="17" spans="3:8" ht="15.75" thickBot="1">
      <c r="C17" s="41" t="s">
        <v>49</v>
      </c>
      <c r="D17" s="16">
        <v>47522.18</v>
      </c>
      <c r="E17" s="16">
        <v>38019.55</v>
      </c>
      <c r="F17" s="16">
        <v>80834.72</v>
      </c>
      <c r="G17" s="13">
        <f>+D17-E17</f>
        <v>9502.629999999997</v>
      </c>
      <c r="H17" s="42"/>
    </row>
    <row r="18" spans="3:8" ht="15.75" thickBot="1">
      <c r="C18" s="12" t="s">
        <v>10</v>
      </c>
      <c r="D18" s="13">
        <v>31949.89</v>
      </c>
      <c r="E18" s="13">
        <v>26166.41</v>
      </c>
      <c r="F18" s="13">
        <v>5645</v>
      </c>
      <c r="G18" s="13">
        <f>+D18-E18</f>
        <v>5783.48</v>
      </c>
      <c r="H18" s="5" t="s">
        <v>50</v>
      </c>
    </row>
    <row r="19" spans="3:8" ht="23.25" thickBot="1">
      <c r="C19" s="4" t="s">
        <v>11</v>
      </c>
      <c r="D19" s="13">
        <f>11599.68+12700</f>
        <v>24299.68</v>
      </c>
      <c r="E19" s="13">
        <f>8435.51+12700</f>
        <v>21135.510000000002</v>
      </c>
      <c r="F19" s="13">
        <v>62900</v>
      </c>
      <c r="G19" s="13">
        <f>+D19-E19</f>
        <v>3164.1699999999983</v>
      </c>
      <c r="H19" s="5" t="s">
        <v>51</v>
      </c>
    </row>
    <row r="20" spans="3:8" ht="23.25" thickBot="1">
      <c r="C20" s="4" t="s">
        <v>52</v>
      </c>
      <c r="D20" s="13">
        <v>449.48</v>
      </c>
      <c r="E20" s="13">
        <v>317.61</v>
      </c>
      <c r="F20" s="13">
        <v>449.48</v>
      </c>
      <c r="G20" s="13">
        <f>+D20-E20</f>
        <v>131.87</v>
      </c>
      <c r="H20" s="5" t="s">
        <v>53</v>
      </c>
    </row>
    <row r="21" spans="3:8" ht="0.75" customHeight="1" thickBot="1">
      <c r="C21" s="12" t="s">
        <v>12</v>
      </c>
      <c r="D21" s="13"/>
      <c r="E21" s="13"/>
      <c r="F21" s="13"/>
      <c r="G21" s="13"/>
      <c r="H21" s="5" t="s">
        <v>13</v>
      </c>
    </row>
    <row r="22" spans="3:8" ht="34.5" thickBot="1">
      <c r="C22" s="12" t="s">
        <v>14</v>
      </c>
      <c r="D22" s="13">
        <v>10080.95</v>
      </c>
      <c r="E22" s="13">
        <v>8127.85</v>
      </c>
      <c r="F22" s="13">
        <f>18036.53+1497.87</f>
        <v>19534.399999999998</v>
      </c>
      <c r="G22" s="13">
        <f>+D22-E22</f>
        <v>1953.1000000000004</v>
      </c>
      <c r="H22" s="5" t="s">
        <v>54</v>
      </c>
    </row>
    <row r="23" spans="3:8" ht="26.25" customHeight="1" thickBot="1">
      <c r="C23" s="12" t="s">
        <v>15</v>
      </c>
      <c r="D23" s="17"/>
      <c r="E23" s="17"/>
      <c r="F23" s="17"/>
      <c r="G23" s="13">
        <f>+D23-E23</f>
        <v>0</v>
      </c>
      <c r="H23" s="5" t="s">
        <v>16</v>
      </c>
    </row>
    <row r="24" spans="3:8" ht="37.5" customHeight="1" hidden="1">
      <c r="C24" s="12" t="s">
        <v>17</v>
      </c>
      <c r="D24" s="17">
        <v>0</v>
      </c>
      <c r="E24" s="17">
        <v>0</v>
      </c>
      <c r="F24" s="17"/>
      <c r="G24" s="13">
        <f>+D24-E24</f>
        <v>0</v>
      </c>
      <c r="H24" s="5"/>
    </row>
    <row r="25" spans="3:8" ht="24.75" customHeight="1" thickBot="1">
      <c r="C25" s="12" t="s">
        <v>18</v>
      </c>
      <c r="D25" s="14">
        <v>3356.07</v>
      </c>
      <c r="E25" s="14">
        <v>2679.22</v>
      </c>
      <c r="F25" s="14">
        <v>3356.07</v>
      </c>
      <c r="G25" s="13">
        <f>+D25-E25</f>
        <v>676.8500000000004</v>
      </c>
      <c r="H25" s="5" t="s">
        <v>55</v>
      </c>
    </row>
    <row r="26" spans="3:8" s="43" customFormat="1" ht="17.25" customHeight="1" thickBot="1">
      <c r="C26" s="12" t="s">
        <v>8</v>
      </c>
      <c r="D26" s="15">
        <f>SUM(D17:D25)</f>
        <v>117658.25</v>
      </c>
      <c r="E26" s="15">
        <f>SUM(E17:E25)</f>
        <v>96446.15000000001</v>
      </c>
      <c r="F26" s="15">
        <f>SUM(F17:F25)</f>
        <v>172719.67</v>
      </c>
      <c r="G26" s="40">
        <f>D26-E26</f>
        <v>21212.09999999999</v>
      </c>
      <c r="H26" s="18"/>
    </row>
    <row r="27" spans="3:8" ht="12.75" customHeight="1" hidden="1">
      <c r="C27" s="8"/>
      <c r="D27" s="8"/>
      <c r="E27" s="8"/>
      <c r="F27" s="8"/>
      <c r="G27" s="8"/>
      <c r="H27" s="8"/>
    </row>
    <row r="28" spans="3:8" ht="12.75" customHeight="1" hidden="1">
      <c r="C28" s="8"/>
      <c r="D28" s="44"/>
      <c r="E28" s="8"/>
      <c r="F28" s="8"/>
      <c r="G28" s="8"/>
      <c r="H28" s="8"/>
    </row>
    <row r="29" spans="3:8" ht="12.75" customHeight="1" hidden="1">
      <c r="C29" s="8"/>
      <c r="D29" s="8"/>
      <c r="E29" s="8"/>
      <c r="F29" s="8"/>
      <c r="G29" s="8"/>
      <c r="H29" s="8"/>
    </row>
    <row r="30" spans="3:8" ht="12.75" customHeight="1" hidden="1">
      <c r="C30" s="8"/>
      <c r="D30" s="8"/>
      <c r="E30" s="8"/>
      <c r="F30" s="8"/>
      <c r="G30" s="8"/>
      <c r="H30" s="8"/>
    </row>
    <row r="31" spans="3:8" ht="12.75" customHeight="1" hidden="1">
      <c r="C31" s="8"/>
      <c r="D31" s="8"/>
      <c r="E31" s="8"/>
      <c r="F31" s="8"/>
      <c r="G31" s="8"/>
      <c r="H31" s="8"/>
    </row>
    <row r="32" spans="3:8" ht="12.75" customHeight="1" hidden="1">
      <c r="C32" s="8"/>
      <c r="D32" s="8"/>
      <c r="E32" s="8"/>
      <c r="F32" s="8"/>
      <c r="G32" s="8"/>
      <c r="H32" s="8"/>
    </row>
    <row r="33" spans="3:8" ht="12.75" customHeight="1" hidden="1">
      <c r="C33" s="8"/>
      <c r="D33" s="8"/>
      <c r="E33" s="8"/>
      <c r="F33" s="8"/>
      <c r="G33" s="8"/>
      <c r="H33" s="8"/>
    </row>
    <row r="34" spans="3:8" ht="12.75" customHeight="1" hidden="1">
      <c r="C34" s="8"/>
      <c r="D34" s="8"/>
      <c r="E34" s="8"/>
      <c r="F34" s="8"/>
      <c r="G34" s="8"/>
      <c r="H34" s="8"/>
    </row>
    <row r="35" spans="3:8" ht="19.5" customHeight="1">
      <c r="C35" s="6" t="s">
        <v>56</v>
      </c>
      <c r="D35" s="6"/>
      <c r="E35" s="6"/>
      <c r="F35" s="6"/>
      <c r="G35" s="7">
        <f>G15+G26</f>
        <v>48684.97</v>
      </c>
      <c r="H35" s="8"/>
    </row>
  </sheetData>
  <sheetProtection/>
  <mergeCells count="8">
    <mergeCell ref="H13:H14"/>
    <mergeCell ref="C16:H16"/>
    <mergeCell ref="C5:H5"/>
    <mergeCell ref="C6:H6"/>
    <mergeCell ref="C7:H7"/>
    <mergeCell ref="C8:H8"/>
    <mergeCell ref="C10:H10"/>
    <mergeCell ref="H11:H1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2"/>
  <sheetViews>
    <sheetView zoomScalePageLayoutView="0" workbookViewId="0" topLeftCell="A1">
      <selection activeCell="B14" sqref="B14"/>
    </sheetView>
  </sheetViews>
  <sheetFormatPr defaultColWidth="9.140625" defaultRowHeight="15"/>
  <cols>
    <col min="2" max="2" width="13.28125" style="0" customWidth="1"/>
    <col min="3" max="3" width="16.57421875" style="0" customWidth="1"/>
    <col min="4" max="4" width="16.28125" style="0" customWidth="1"/>
    <col min="5" max="5" width="17.421875" style="0" customWidth="1"/>
    <col min="6" max="6" width="14.28125" style="0" customWidth="1"/>
  </cols>
  <sheetData>
    <row r="4" spans="1:6" ht="15">
      <c r="A4" s="28" t="s">
        <v>19</v>
      </c>
      <c r="B4" s="28"/>
      <c r="C4" s="28"/>
      <c r="D4" s="28"/>
      <c r="E4" s="28"/>
      <c r="F4" s="28"/>
    </row>
    <row r="5" spans="1:6" ht="15">
      <c r="A5" s="28" t="s">
        <v>20</v>
      </c>
      <c r="B5" s="28"/>
      <c r="C5" s="28"/>
      <c r="D5" s="28"/>
      <c r="E5" s="28"/>
      <c r="F5" s="28"/>
    </row>
    <row r="6" spans="1:6" ht="15">
      <c r="A6" s="28" t="s">
        <v>57</v>
      </c>
      <c r="B6" s="28"/>
      <c r="C6" s="28"/>
      <c r="D6" s="28"/>
      <c r="E6" s="28"/>
      <c r="F6" s="28"/>
    </row>
    <row r="7" spans="1:6" ht="45">
      <c r="A7" s="9" t="s">
        <v>21</v>
      </c>
      <c r="B7" s="9" t="s">
        <v>58</v>
      </c>
      <c r="C7" s="9" t="s">
        <v>59</v>
      </c>
      <c r="D7" s="9" t="s">
        <v>60</v>
      </c>
      <c r="E7" s="9" t="s">
        <v>61</v>
      </c>
      <c r="F7" s="9" t="s">
        <v>62</v>
      </c>
    </row>
    <row r="8" spans="1:6" ht="15">
      <c r="A8" s="10" t="s">
        <v>22</v>
      </c>
      <c r="B8" s="10">
        <v>31950</v>
      </c>
      <c r="C8" s="10">
        <v>26166</v>
      </c>
      <c r="D8" s="10">
        <f>B8-C8</f>
        <v>5784</v>
      </c>
      <c r="E8" s="10">
        <v>5645</v>
      </c>
      <c r="F8" s="10">
        <f>C8-E8</f>
        <v>20521</v>
      </c>
    </row>
    <row r="10" ht="15">
      <c r="A10" t="s">
        <v>63</v>
      </c>
    </row>
    <row r="11" spans="1:3" ht="15">
      <c r="A11" t="s">
        <v>64</v>
      </c>
      <c r="C11" s="11"/>
    </row>
    <row r="12" ht="15">
      <c r="A12" t="s">
        <v>65</v>
      </c>
    </row>
  </sheetData>
  <sheetProtection/>
  <mergeCells count="3">
    <mergeCell ref="A6:F6"/>
    <mergeCell ref="A4:F4"/>
    <mergeCell ref="A5:F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57421875" style="0" customWidth="1"/>
    <col min="2" max="2" width="19.421875" style="0" customWidth="1"/>
    <col min="3" max="3" width="23.421875" style="0" customWidth="1"/>
    <col min="4" max="4" width="26.140625" style="0" customWidth="1"/>
    <col min="5" max="5" width="18.140625" style="0" customWidth="1"/>
    <col min="6" max="6" width="20.7109375" style="0" customWidth="1"/>
    <col min="7" max="7" width="19.28125" style="0" customWidth="1"/>
    <col min="8" max="8" width="20.57421875" style="0" hidden="1" customWidth="1"/>
  </cols>
  <sheetData>
    <row r="1" spans="1:8" ht="30.75" customHeight="1">
      <c r="A1" s="47" t="s">
        <v>66</v>
      </c>
      <c r="B1" s="47"/>
      <c r="C1" s="47"/>
      <c r="D1" s="47"/>
      <c r="E1" s="47"/>
      <c r="F1" s="47"/>
      <c r="G1" s="47"/>
      <c r="H1" s="48"/>
    </row>
    <row r="2" spans="1:7" ht="29.25" customHeight="1" thickBot="1">
      <c r="A2" s="49"/>
      <c r="B2" s="49"/>
      <c r="C2" s="49"/>
      <c r="D2" s="49"/>
      <c r="E2" s="49"/>
      <c r="F2" s="49"/>
      <c r="G2" s="49"/>
    </row>
    <row r="3" spans="1:8" ht="15.75" thickBot="1">
      <c r="A3" s="50"/>
      <c r="B3" s="51"/>
      <c r="C3" s="45"/>
      <c r="D3" s="45"/>
      <c r="E3" s="51"/>
      <c r="F3" s="52" t="s">
        <v>23</v>
      </c>
      <c r="G3" s="53"/>
      <c r="H3" s="51"/>
    </row>
    <row r="4" spans="1:8" ht="15">
      <c r="A4" s="54" t="s">
        <v>24</v>
      </c>
      <c r="B4" s="55" t="s">
        <v>25</v>
      </c>
      <c r="C4" s="56" t="s">
        <v>26</v>
      </c>
      <c r="D4" s="57"/>
      <c r="E4" s="58" t="s">
        <v>27</v>
      </c>
      <c r="F4" s="58"/>
      <c r="G4" s="58"/>
      <c r="H4" s="58" t="s">
        <v>46</v>
      </c>
    </row>
    <row r="5" spans="1:8" ht="15">
      <c r="A5" s="54" t="s">
        <v>28</v>
      </c>
      <c r="B5" s="55"/>
      <c r="C5" s="59"/>
      <c r="D5" s="59"/>
      <c r="E5" s="55" t="s">
        <v>29</v>
      </c>
      <c r="G5" s="58"/>
      <c r="H5" s="55"/>
    </row>
    <row r="6" spans="1:8" ht="15">
      <c r="A6" s="54"/>
      <c r="B6" s="55"/>
      <c r="C6" s="59"/>
      <c r="D6" s="59"/>
      <c r="E6" s="55"/>
      <c r="F6" s="55" t="s">
        <v>30</v>
      </c>
      <c r="G6" s="55" t="s">
        <v>31</v>
      </c>
      <c r="H6" s="55"/>
    </row>
    <row r="7" spans="1:8" ht="15">
      <c r="A7" s="54"/>
      <c r="B7" s="55"/>
      <c r="C7" s="59"/>
      <c r="D7" s="59"/>
      <c r="E7" s="60"/>
      <c r="F7" s="55" t="s">
        <v>32</v>
      </c>
      <c r="G7" s="55" t="s">
        <v>33</v>
      </c>
      <c r="H7" s="60"/>
    </row>
    <row r="8" spans="1:8" ht="15">
      <c r="A8" s="61"/>
      <c r="B8" s="60"/>
      <c r="C8" s="11"/>
      <c r="D8" s="11"/>
      <c r="E8" s="60"/>
      <c r="F8" s="60"/>
      <c r="G8" s="55" t="s">
        <v>34</v>
      </c>
      <c r="H8" s="60"/>
    </row>
    <row r="9" spans="1:8" ht="15.75" thickBot="1">
      <c r="A9" s="62"/>
      <c r="B9" s="63"/>
      <c r="C9" s="46"/>
      <c r="D9" s="46"/>
      <c r="E9" s="63"/>
      <c r="F9" s="63"/>
      <c r="G9" s="63"/>
      <c r="H9" s="63"/>
    </row>
    <row r="10" spans="1:8" ht="15">
      <c r="A10" s="51"/>
      <c r="B10" s="64"/>
      <c r="C10" s="45"/>
      <c r="D10" s="45"/>
      <c r="E10" s="51"/>
      <c r="F10" s="51"/>
      <c r="G10" s="64"/>
      <c r="H10" s="64"/>
    </row>
    <row r="11" spans="1:8" ht="12.75" customHeight="1">
      <c r="A11" s="55">
        <v>1</v>
      </c>
      <c r="B11" s="65" t="s">
        <v>35</v>
      </c>
      <c r="C11" s="66"/>
      <c r="D11" s="66"/>
      <c r="E11" s="67"/>
      <c r="F11" s="55"/>
      <c r="G11" s="68"/>
      <c r="H11" s="69"/>
    </row>
    <row r="12" spans="1:8" ht="15">
      <c r="A12" s="55"/>
      <c r="B12" s="65"/>
      <c r="C12" s="56" t="s">
        <v>67</v>
      </c>
      <c r="D12" s="57"/>
      <c r="E12" s="67">
        <v>706.683</v>
      </c>
      <c r="F12" s="55">
        <f>E12*0.05</f>
        <v>35.33415</v>
      </c>
      <c r="G12" s="68">
        <f>+E12-F12</f>
        <v>671.34885</v>
      </c>
      <c r="H12" s="69"/>
    </row>
    <row r="13" spans="1:8" ht="15">
      <c r="A13" s="55"/>
      <c r="B13" s="65"/>
      <c r="C13" s="56" t="s">
        <v>68</v>
      </c>
      <c r="D13" s="57"/>
      <c r="E13" s="67">
        <v>48.169</v>
      </c>
      <c r="F13" s="55">
        <f>E13*0.05</f>
        <v>2.40845</v>
      </c>
      <c r="G13" s="68">
        <f>+E13-F13</f>
        <v>45.760549999999995</v>
      </c>
      <c r="H13" s="69"/>
    </row>
    <row r="14" spans="1:8" ht="15">
      <c r="A14" s="55"/>
      <c r="B14" s="65"/>
      <c r="C14" s="56" t="s">
        <v>69</v>
      </c>
      <c r="D14" s="57"/>
      <c r="E14" s="67">
        <v>227.719</v>
      </c>
      <c r="F14" s="55">
        <f>E14*0.05</f>
        <v>11.385950000000001</v>
      </c>
      <c r="G14" s="68">
        <f>+E14-F14</f>
        <v>216.33305</v>
      </c>
      <c r="H14" s="70"/>
    </row>
    <row r="15" spans="1:8" ht="15">
      <c r="A15" s="55"/>
      <c r="B15" s="65"/>
      <c r="C15" s="56" t="s">
        <v>36</v>
      </c>
      <c r="D15" s="57"/>
      <c r="E15" s="71">
        <v>13.756</v>
      </c>
      <c r="F15" s="72">
        <v>13.756</v>
      </c>
      <c r="G15" s="68">
        <f>+E15-F15</f>
        <v>0</v>
      </c>
      <c r="H15" s="69"/>
    </row>
    <row r="16" spans="1:8" ht="15">
      <c r="A16" s="55"/>
      <c r="B16" s="65"/>
      <c r="C16" s="73" t="s">
        <v>37</v>
      </c>
      <c r="D16" s="74"/>
      <c r="E16" s="75">
        <f>SUM(E11:E15)</f>
        <v>996.3269999999999</v>
      </c>
      <c r="F16" s="75">
        <f>SUM(F11:F15)</f>
        <v>62.884550000000004</v>
      </c>
      <c r="G16" s="75">
        <f>SUM(G11:G15)</f>
        <v>933.4424499999999</v>
      </c>
      <c r="H16" s="69"/>
    </row>
    <row r="17" spans="1:8" ht="15.75" thickBot="1">
      <c r="A17" s="72"/>
      <c r="B17" s="76"/>
      <c r="C17" s="77"/>
      <c r="D17" s="59"/>
      <c r="E17" s="78"/>
      <c r="F17" s="78"/>
      <c r="G17" s="70"/>
      <c r="H17" s="70"/>
    </row>
    <row r="18" spans="1:8" ht="15">
      <c r="A18" s="51"/>
      <c r="B18" s="64"/>
      <c r="C18" s="79"/>
      <c r="D18" s="80"/>
      <c r="E18" s="81"/>
      <c r="F18" s="81"/>
      <c r="G18" s="81"/>
      <c r="H18" s="81"/>
    </row>
    <row r="19" spans="1:8" ht="15">
      <c r="A19" s="60"/>
      <c r="B19" s="82" t="s">
        <v>8</v>
      </c>
      <c r="C19" s="56"/>
      <c r="D19" s="57"/>
      <c r="E19" s="83">
        <f>E16</f>
        <v>996.3269999999999</v>
      </c>
      <c r="F19" s="20">
        <f>+F16</f>
        <v>62.884550000000004</v>
      </c>
      <c r="G19" s="83">
        <f>+E19-F19</f>
        <v>933.4424499999999</v>
      </c>
      <c r="H19" s="69"/>
    </row>
    <row r="20" spans="1:8" ht="15.75" thickBot="1">
      <c r="A20" s="63"/>
      <c r="B20" s="84"/>
      <c r="C20" s="85"/>
      <c r="D20" s="86"/>
      <c r="E20" s="87"/>
      <c r="F20" s="87"/>
      <c r="G20" s="87"/>
      <c r="H20" s="87"/>
    </row>
    <row r="24" spans="1:7" ht="30">
      <c r="A24" s="88" t="s">
        <v>38</v>
      </c>
      <c r="B24" s="88" t="s">
        <v>70</v>
      </c>
      <c r="C24" s="88" t="s">
        <v>71</v>
      </c>
      <c r="D24" s="88" t="s">
        <v>72</v>
      </c>
      <c r="E24" s="88" t="s">
        <v>73</v>
      </c>
      <c r="F24" s="88" t="s">
        <v>39</v>
      </c>
      <c r="G24" s="88" t="s">
        <v>74</v>
      </c>
    </row>
    <row r="25" spans="1:7" ht="15.75">
      <c r="A25" s="89">
        <v>1</v>
      </c>
      <c r="B25" s="89">
        <v>24299</v>
      </c>
      <c r="C25" s="89">
        <v>21136</v>
      </c>
      <c r="D25" s="89">
        <v>10400</v>
      </c>
      <c r="E25" s="89">
        <f>+B25-C25</f>
        <v>3163</v>
      </c>
      <c r="F25" s="89">
        <v>62900</v>
      </c>
      <c r="G25" s="89">
        <f>+F25+E25-D25-B25</f>
        <v>31364</v>
      </c>
    </row>
  </sheetData>
  <sheetProtection/>
  <mergeCells count="9">
    <mergeCell ref="C12:D12"/>
    <mergeCell ref="C13:D13"/>
    <mergeCell ref="C14:D14"/>
    <mergeCell ref="C15:D15"/>
    <mergeCell ref="C16:D16"/>
    <mergeCell ref="C18:D20"/>
    <mergeCell ref="A1:G2"/>
    <mergeCell ref="F3:G3"/>
    <mergeCell ref="C4:D4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2012-04-28T06:10:00Z</dcterms:modified>
  <cp:category/>
  <cp:version/>
  <cp:contentType/>
  <cp:contentStatus/>
</cp:coreProperties>
</file>