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<sst xmlns="http://schemas.openxmlformats.org/spreadsheetml/2006/main" count="52" uniqueCount="51">
  <si>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</si>
  <si>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</si>
  <si>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</si>
  <si>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</si>
  <si>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</si>
  <si>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</si>
  <si>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</si>
  <si>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</si>
  <si>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</si>
  <si>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</si>
  <si>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</si>
  <si>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</si>
  <si>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</si>
  <si>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</si>
  <si>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</si>
  <si>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</si>
  <si>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</si>
  <si>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</si>
  <si>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</si>
  <si>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</si>
  <si>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</si>
  <si>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</si>
  <si>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</si>
  <si>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</si>
  <si>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8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</si>
  <si>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</si>
  <si>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</si>
  <si>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</si>
  <si>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</si>
  <si>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</si>
  <si>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</si>
  <si>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</si>
  <si>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14 380,60</t>
  </si>
  <si>
    <t xml:space="preserve">Остаток средств 17 000,00 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</si>
  <si>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</si>
  <si>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</si>
  <si>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</si>
  <si>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</si>
  <si>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</si>
  <si>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</si>
  <si>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8 по ул. Ларина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</si>
  <si>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</si>
  <si>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</si>
  <si>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</si>
  <si>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</si>
  <si>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</si>
  <si>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121854</t>
    </r>
    <r>
      <rPr>
        <sz val="10"/>
        <rFont val="Arial Cyr"/>
        <family val="0"/>
      </rPr>
      <t xml:space="preserve"> рублей, в том числе:</t>
    </r>
  </si>
  <si>
    <t xml:space="preserve"> -ремонт полов -71000 руб.</t>
  </si>
  <si>
    <t xml:space="preserve"> - установка мет. дверей в подвал - 29500 руб.</t>
  </si>
  <si>
    <t xml:space="preserve"> - аварийные работы - 20771 руб.</t>
  </si>
  <si>
    <t xml:space="preserve"> - прочие работы - 583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</si>
</sst>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4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5" customWidth="1"/>
    <col min="4" max="4" width="11.125" style="25" customWidth="1"/>
    <col min="5" max="5" width="14.125" style="25" customWidth="1"/>
    <col min="6" max="6" width="12.875" style="25" customWidth="1"/>
    <col min="7" max="7" width="11.625" style="25" customWidth="1"/>
    <col min="8" max="8" width="38.75390625" style="25" customWidth="1"/>
  </cols>
  <sheetData>
    <row r="1" spans="3:8" ht="12.75" customHeight="1" hidden="1">
      <c r="C1" s="4"/>
      <c r="D1" s="4"/>
      <c r="E1" s="4"/>
      <c r="F1" s="4"/>
      <c r="G1" s="4"/>
      <c r="H1" s="4"/>
    </row>
    <row r="2" spans="3:8" ht="13.5" customHeight="1" hidden="1" thickBot="1">
      <c r="C2" s="4"/>
      <c r="D2" s="4" t="s">
        <v>0</v>
      </c>
      <c r="E2" s="4"/>
      <c r="F2" s="4"/>
      <c r="G2" s="4"/>
      <c r="H2" s="4"/>
    </row>
    <row r="3" spans="3:8" ht="13.5" customHeight="1" hidden="1" thickBot="1">
      <c r="C3" s="5"/>
      <c r="D3" s="6"/>
      <c r="E3" s="6"/>
      <c r="F3" s="6"/>
      <c r="G3" s="6"/>
      <c r="H3" s="7"/>
    </row>
    <row r="4" spans="3:8" ht="12.75" customHeight="1" hidden="1">
      <c r="C4" s="8"/>
      <c r="D4" s="9"/>
      <c r="E4" s="9"/>
      <c r="F4" s="9"/>
      <c r="G4" s="9"/>
      <c r="H4" s="9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24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50.25" customHeight="1" thickBot="1">
      <c r="C9" s="10" t="s">
        <v>3</v>
      </c>
      <c r="D9" s="12" t="s">
        <v>25</v>
      </c>
      <c r="E9" s="12" t="s">
        <v>26</v>
      </c>
      <c r="F9" s="12" t="s">
        <v>27</v>
      </c>
      <c r="G9" s="12" t="s">
        <v>28</v>
      </c>
      <c r="H9" s="11" t="s">
        <v>21</v>
      </c>
    </row>
    <row r="10" spans="3:8" ht="12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thickBot="1">
      <c r="C11" s="13" t="s">
        <v>5</v>
      </c>
      <c r="D11" s="14">
        <f>410917.75-14719.08</f>
        <v>396198.67</v>
      </c>
      <c r="E11" s="14">
        <v>341169.5</v>
      </c>
      <c r="F11" s="14">
        <f>630610.2+63063.57</f>
        <v>693673.7699999999</v>
      </c>
      <c r="G11" s="38">
        <f>+D11-E11</f>
        <v>55029.169999999984</v>
      </c>
      <c r="H11" s="34" t="s">
        <v>29</v>
      </c>
    </row>
    <row r="12" spans="3:8" ht="13.5" customHeight="1" thickBot="1">
      <c r="C12" s="13" t="s">
        <v>6</v>
      </c>
      <c r="D12" s="15">
        <f>378361.52-31285.17</f>
        <v>347076.35000000003</v>
      </c>
      <c r="E12" s="15">
        <v>308124.58</v>
      </c>
      <c r="F12" s="15">
        <f>410139.92-63063.57</f>
        <v>347076.35</v>
      </c>
      <c r="G12" s="38">
        <f>+D12-E12</f>
        <v>38951.77000000002</v>
      </c>
      <c r="H12" s="35"/>
    </row>
    <row r="13" spans="3:8" ht="13.5" customHeight="1" thickBot="1">
      <c r="C13" s="13" t="s">
        <v>7</v>
      </c>
      <c r="D13" s="15">
        <f>166792.28-5226.32</f>
        <v>161565.96</v>
      </c>
      <c r="E13" s="15">
        <v>143552.64</v>
      </c>
      <c r="F13" s="39">
        <v>182428.19</v>
      </c>
      <c r="G13" s="38">
        <f>+D13-E13</f>
        <v>18013.319999999978</v>
      </c>
      <c r="H13" s="34" t="s">
        <v>30</v>
      </c>
    </row>
    <row r="14" spans="3:8" ht="13.5" customHeight="1" thickBot="1">
      <c r="C14" s="13" t="s">
        <v>8</v>
      </c>
      <c r="D14" s="15">
        <f>36182.62-2876.88+55801.19-1748.87</f>
        <v>87358.06000000001</v>
      </c>
      <c r="E14" s="15">
        <f>48028.25+29416.27</f>
        <v>77444.52</v>
      </c>
      <c r="F14" s="15">
        <f>61030.15+39661.16</f>
        <v>100691.31</v>
      </c>
      <c r="G14" s="38">
        <f>+D14-E14</f>
        <v>9913.540000000008</v>
      </c>
      <c r="H14" s="40"/>
    </row>
    <row r="15" spans="3:8" ht="13.5" thickBot="1">
      <c r="C15" s="13" t="s">
        <v>9</v>
      </c>
      <c r="D15" s="16">
        <f>SUM(D11:D14)</f>
        <v>992199.04</v>
      </c>
      <c r="E15" s="16">
        <f>SUM(E11:E14)</f>
        <v>870291.2400000001</v>
      </c>
      <c r="F15" s="16">
        <f>SUM(F11:F14)</f>
        <v>1323869.6199999999</v>
      </c>
      <c r="G15" s="41">
        <f>D15-E15</f>
        <v>121907.79999999993</v>
      </c>
      <c r="H15" s="17"/>
    </row>
    <row r="16" spans="3:8" ht="13.5" customHeight="1" thickBot="1">
      <c r="C16" s="36" t="s">
        <v>10</v>
      </c>
      <c r="D16" s="36"/>
      <c r="E16" s="36"/>
      <c r="F16" s="36"/>
      <c r="G16" s="36"/>
      <c r="H16" s="36"/>
    </row>
    <row r="17" spans="3:8" ht="13.5" thickBot="1">
      <c r="C17" s="42" t="s">
        <v>31</v>
      </c>
      <c r="D17" s="19">
        <v>287969.54</v>
      </c>
      <c r="E17" s="19">
        <v>252585.39</v>
      </c>
      <c r="F17" s="19">
        <v>332921.95</v>
      </c>
      <c r="G17" s="19">
        <f>+D17-E17</f>
        <v>35384.149999999965</v>
      </c>
      <c r="H17" s="43"/>
    </row>
    <row r="18" spans="3:8" ht="13.5" thickBot="1">
      <c r="C18" s="13" t="s">
        <v>11</v>
      </c>
      <c r="D18" s="14">
        <f>150697.81</f>
        <v>150697.81</v>
      </c>
      <c r="E18" s="14">
        <f>136234.6</f>
        <v>136234.6</v>
      </c>
      <c r="F18" s="14">
        <v>121854</v>
      </c>
      <c r="G18" s="19">
        <f aca="true" t="shared" si="0" ref="G18:G25">+D18-E18</f>
        <v>14463.209999999992</v>
      </c>
      <c r="H18" s="1" t="s">
        <v>32</v>
      </c>
    </row>
    <row r="19" spans="3:8" ht="13.5" thickBot="1">
      <c r="C19" s="18" t="s">
        <v>12</v>
      </c>
      <c r="D19" s="14">
        <f>22333.5+4200</f>
        <v>26533.5</v>
      </c>
      <c r="E19" s="14">
        <f>12769.5+4200</f>
        <v>16969.5</v>
      </c>
      <c r="F19" s="14"/>
      <c r="G19" s="19">
        <f t="shared" si="0"/>
        <v>9564</v>
      </c>
      <c r="H19" s="1" t="s">
        <v>33</v>
      </c>
    </row>
    <row r="20" spans="3:8" ht="23.25" thickBot="1">
      <c r="C20" s="18" t="s">
        <v>34</v>
      </c>
      <c r="D20" s="14">
        <v>569.3</v>
      </c>
      <c r="E20" s="14">
        <v>504.76</v>
      </c>
      <c r="F20" s="14">
        <v>569.3</v>
      </c>
      <c r="G20" s="19">
        <f t="shared" si="0"/>
        <v>64.53999999999996</v>
      </c>
      <c r="H20" s="1" t="s">
        <v>35</v>
      </c>
    </row>
    <row r="21" spans="3:8" ht="23.25" thickBot="1">
      <c r="C21" s="13" t="s">
        <v>13</v>
      </c>
      <c r="D21" s="14">
        <v>57669.38</v>
      </c>
      <c r="E21" s="14">
        <v>51485.29</v>
      </c>
      <c r="F21" s="14">
        <f>27137.68+14723.9</f>
        <v>41861.58</v>
      </c>
      <c r="G21" s="19">
        <f t="shared" si="0"/>
        <v>6184.0899999999965</v>
      </c>
      <c r="H21" s="1" t="s">
        <v>36</v>
      </c>
    </row>
    <row r="22" spans="3:8" ht="34.5" thickBot="1">
      <c r="C22" s="13" t="s">
        <v>14</v>
      </c>
      <c r="D22" s="14">
        <v>49634.19</v>
      </c>
      <c r="E22" s="14">
        <v>44033.69</v>
      </c>
      <c r="F22" s="14">
        <f>79400.8+8455.59</f>
        <v>87856.39</v>
      </c>
      <c r="G22" s="19">
        <f t="shared" si="0"/>
        <v>5600.5</v>
      </c>
      <c r="H22" s="1" t="s">
        <v>37</v>
      </c>
    </row>
    <row r="23" spans="3:8" ht="24.75" customHeight="1" thickBot="1">
      <c r="C23" s="13" t="s">
        <v>15</v>
      </c>
      <c r="D23" s="15">
        <f>4765.31-1040.6</f>
        <v>3724.7100000000005</v>
      </c>
      <c r="E23" s="15">
        <v>3226.75</v>
      </c>
      <c r="F23" s="15"/>
      <c r="G23" s="19">
        <f t="shared" si="0"/>
        <v>497.9600000000005</v>
      </c>
      <c r="H23" s="1" t="s">
        <v>38</v>
      </c>
    </row>
    <row r="24" spans="3:8" ht="37.5" customHeight="1" hidden="1" thickBot="1">
      <c r="C24" s="13" t="s">
        <v>22</v>
      </c>
      <c r="D24" s="15">
        <v>0</v>
      </c>
      <c r="E24" s="15">
        <v>0</v>
      </c>
      <c r="F24" s="15"/>
      <c r="G24" s="19">
        <f t="shared" si="0"/>
        <v>0</v>
      </c>
      <c r="H24" s="1"/>
    </row>
    <row r="25" spans="3:8" ht="24.75" customHeight="1" hidden="1" thickBot="1">
      <c r="C25" s="13" t="s">
        <v>16</v>
      </c>
      <c r="D25" s="15"/>
      <c r="E25" s="15"/>
      <c r="F25" s="15"/>
      <c r="G25" s="19">
        <f t="shared" si="0"/>
        <v>0</v>
      </c>
      <c r="H25" s="1" t="s">
        <v>23</v>
      </c>
    </row>
    <row r="26" spans="3:8" s="21" customFormat="1" ht="17.25" customHeight="1" thickBot="1">
      <c r="C26" s="13" t="s">
        <v>9</v>
      </c>
      <c r="D26" s="16">
        <f>SUM(D17:D25)</f>
        <v>576798.4299999999</v>
      </c>
      <c r="E26" s="16">
        <f>SUM(E17:E25)</f>
        <v>505039.98</v>
      </c>
      <c r="F26" s="16">
        <f>SUM(F17:F25)</f>
        <v>585063.22</v>
      </c>
      <c r="G26" s="41">
        <f>D26-E26</f>
        <v>71758.44999999995</v>
      </c>
      <c r="H26" s="20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2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6.5" customHeight="1">
      <c r="C35" s="23" t="s">
        <v>39</v>
      </c>
      <c r="D35" s="23"/>
      <c r="E35" s="23"/>
      <c r="F35" s="23"/>
      <c r="G35" s="24">
        <f>G15+G26</f>
        <v>193666.24999999988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4"/>
  <sheetViews>
    <sheetView view="pageBreakPreview" zoomScale="120" zoomScaleSheetLayoutView="120"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7" t="s">
        <v>17</v>
      </c>
      <c r="B4" s="37"/>
      <c r="C4" s="37"/>
      <c r="D4" s="37"/>
      <c r="E4" s="37"/>
      <c r="F4" s="37"/>
    </row>
    <row r="5" spans="1:6" ht="12.75">
      <c r="A5" s="37" t="s">
        <v>18</v>
      </c>
      <c r="B5" s="37"/>
      <c r="C5" s="37"/>
      <c r="D5" s="37"/>
      <c r="E5" s="37"/>
      <c r="F5" s="37"/>
    </row>
    <row r="6" spans="1:6" ht="12.75">
      <c r="A6" s="37" t="s">
        <v>40</v>
      </c>
      <c r="B6" s="37"/>
      <c r="C6" s="37"/>
      <c r="D6" s="37"/>
      <c r="E6" s="37"/>
      <c r="F6" s="37"/>
    </row>
    <row r="7" spans="1:6" ht="38.25">
      <c r="A7" s="26" t="s">
        <v>19</v>
      </c>
      <c r="B7" s="26" t="s">
        <v>41</v>
      </c>
      <c r="C7" s="26" t="s">
        <v>42</v>
      </c>
      <c r="D7" s="26" t="s">
        <v>43</v>
      </c>
      <c r="E7" s="26" t="s">
        <v>44</v>
      </c>
      <c r="F7" s="26" t="s">
        <v>45</v>
      </c>
    </row>
    <row r="8" spans="1:6" ht="15">
      <c r="A8" s="27" t="s">
        <v>20</v>
      </c>
      <c r="B8" s="27">
        <v>150698</v>
      </c>
      <c r="C8" s="27">
        <v>136235</v>
      </c>
      <c r="D8" s="27">
        <f>B8-C8</f>
        <v>14463</v>
      </c>
      <c r="E8" s="27">
        <v>121854</v>
      </c>
      <c r="F8" s="27">
        <f>C8-E8</f>
        <v>14381</v>
      </c>
    </row>
    <row r="10" ht="15">
      <c r="A10" t="s">
        <v>46</v>
      </c>
    </row>
    <row r="11" spans="1:3" ht="12.75">
      <c r="A11" t="s">
        <v>47</v>
      </c>
      <c r="C11" s="3"/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2012-04-28T07:03:52Z</dcterms:modified>
  <cp:category/>
  <cp:version/>
  <cp:contentType/>
  <cp:contentStatus/>
</cp:coreProperties>
</file>