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<sst xmlns="http://schemas.openxmlformats.org/spreadsheetml/2006/main" count="50" uniqueCount="49">
  <si>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</si>
  <si>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</si>
  <si>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</si>
  <si>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</si>
  <si>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</si>
  <si>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</si>
  <si>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</si>
  <si>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</si>
  <si>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</si>
  <si>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</si>
  <si>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</si>
  <si>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</si>
  <si>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</si>
  <si>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</si>
  <si>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</si>
  <si>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</si>
  <si>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</si>
  <si>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</si>
  <si>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</si>
  <si>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</si>
  <si>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</si>
  <si>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</si>
  <si>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</si>
  <si>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</si>
  <si>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13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</si>
  <si>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</si>
  <si>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</si>
  <si>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</si>
  <si>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</si>
  <si>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</si>
  <si>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</si>
  <si>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</si>
  <si>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526 024,47</t>
  </si>
  <si>
    <t>Остаток средств 36 200,00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</si>
  <si>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</si>
  <si>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</si>
  <si>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</si>
  <si>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</si>
  <si>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</si>
  <si>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</si>
  <si>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13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</si>
  <si>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</si>
  <si>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</si>
  <si>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</si>
  <si>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</si>
  <si>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</si>
  <si>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31835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</si>
  <si>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-30523 руб.</t>
  </si>
  <si>
    <t xml:space="preserve"> - прочие работы - 1312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</si>
</sst>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4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6" customWidth="1"/>
    <col min="4" max="4" width="11.625" style="26" customWidth="1"/>
    <col min="5" max="5" width="14.875" style="26" customWidth="1"/>
    <col min="6" max="6" width="13.125" style="26" customWidth="1"/>
    <col min="7" max="7" width="11.00390625" style="26" customWidth="1"/>
    <col min="8" max="8" width="38.75390625" style="26" customWidth="1"/>
    <col min="9" max="9" width="10.125" style="0" bestFit="1" customWidth="1"/>
  </cols>
  <sheetData>
    <row r="1" spans="3:8" ht="12.75" customHeight="1" hidden="1">
      <c r="C1" s="4"/>
      <c r="D1" s="4"/>
      <c r="E1" s="4"/>
      <c r="F1" s="4"/>
      <c r="G1" s="4"/>
      <c r="H1" s="4"/>
    </row>
    <row r="2" spans="3:8" ht="13.5" customHeight="1" hidden="1" thickBot="1">
      <c r="C2" s="4"/>
      <c r="D2" s="4" t="s">
        <v>0</v>
      </c>
      <c r="E2" s="4"/>
      <c r="F2" s="4"/>
      <c r="G2" s="4"/>
      <c r="H2" s="4"/>
    </row>
    <row r="3" spans="3:8" ht="13.5" customHeight="1" hidden="1" thickBot="1">
      <c r="C3" s="5"/>
      <c r="D3" s="6"/>
      <c r="E3" s="6"/>
      <c r="F3" s="6"/>
      <c r="G3" s="6"/>
      <c r="H3" s="7"/>
    </row>
    <row r="4" spans="3:8" ht="12.75" customHeight="1" hidden="1">
      <c r="C4" s="8"/>
      <c r="D4" s="9"/>
      <c r="E4" s="9"/>
      <c r="F4" s="9"/>
      <c r="G4" s="9"/>
      <c r="H4" s="9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24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48.75" customHeight="1" thickBot="1">
      <c r="C9" s="10" t="s">
        <v>3</v>
      </c>
      <c r="D9" s="12" t="s">
        <v>25</v>
      </c>
      <c r="E9" s="12" t="s">
        <v>26</v>
      </c>
      <c r="F9" s="12" t="s">
        <v>27</v>
      </c>
      <c r="G9" s="12" t="s">
        <v>28</v>
      </c>
      <c r="H9" s="11" t="s">
        <v>21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3" t="s">
        <v>5</v>
      </c>
      <c r="D11" s="14">
        <f>1585795.91-55008.59</f>
        <v>1530787.3199999998</v>
      </c>
      <c r="E11" s="14">
        <v>1345388.72</v>
      </c>
      <c r="F11" s="14">
        <f>1854604.78+118756.35</f>
        <v>1973361.1300000001</v>
      </c>
      <c r="G11" s="40">
        <f>+D11-E11</f>
        <v>185398.59999999986</v>
      </c>
      <c r="H11" s="29" t="s">
        <v>29</v>
      </c>
    </row>
    <row r="12" spans="3:8" ht="13.5" customHeight="1" thickBot="1">
      <c r="C12" s="13" t="s">
        <v>6</v>
      </c>
      <c r="D12" s="15">
        <f>1398226.72-103384.5</f>
        <v>1294842.22</v>
      </c>
      <c r="E12" s="15">
        <v>1136561.93</v>
      </c>
      <c r="F12" s="15">
        <f>1413598.57-118756.35</f>
        <v>1294842.22</v>
      </c>
      <c r="G12" s="40">
        <f>+D12-E12</f>
        <v>158280.29000000004</v>
      </c>
      <c r="H12" s="30"/>
    </row>
    <row r="13" spans="3:8" ht="13.5" customHeight="1" thickBot="1">
      <c r="C13" s="13" t="s">
        <v>7</v>
      </c>
      <c r="D13" s="15">
        <f>592698.3-12385.45</f>
        <v>580312.8500000001</v>
      </c>
      <c r="E13" s="15">
        <v>508536.48</v>
      </c>
      <c r="F13" s="41">
        <v>651470.92</v>
      </c>
      <c r="G13" s="40">
        <f>+D13-E13</f>
        <v>71776.37000000011</v>
      </c>
      <c r="H13" s="29" t="s">
        <v>30</v>
      </c>
    </row>
    <row r="14" spans="3:8" ht="13.5" customHeight="1" thickBot="1">
      <c r="C14" s="13" t="s">
        <v>8</v>
      </c>
      <c r="D14" s="15">
        <f>125098.22-9529.97+198262.19-4208.34</f>
        <v>309622.1</v>
      </c>
      <c r="E14" s="15">
        <f>100427.81+170064.97</f>
        <v>270492.78</v>
      </c>
      <c r="F14" s="15">
        <f>217912.67+138393.8</f>
        <v>356306.47</v>
      </c>
      <c r="G14" s="40">
        <f>+D14-E14</f>
        <v>39129.31999999995</v>
      </c>
      <c r="H14" s="31"/>
    </row>
    <row r="15" spans="3:8" ht="13.5" thickBot="1">
      <c r="C15" s="13" t="s">
        <v>9</v>
      </c>
      <c r="D15" s="16">
        <f>SUM(D11:D14)</f>
        <v>3715564.49</v>
      </c>
      <c r="E15" s="16">
        <f>SUM(E11:E14)</f>
        <v>3260979.91</v>
      </c>
      <c r="F15" s="16">
        <f>SUM(F11:F14)</f>
        <v>4275980.74</v>
      </c>
      <c r="G15" s="42">
        <f>D15-E15</f>
        <v>454584.5800000001</v>
      </c>
      <c r="H15" s="17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5" customHeight="1" thickBot="1">
      <c r="C17" s="43" t="s">
        <v>31</v>
      </c>
      <c r="D17" s="19">
        <f>1163667.49+755.14</f>
        <v>1164422.63</v>
      </c>
      <c r="E17" s="19">
        <v>1042667.15</v>
      </c>
      <c r="F17" s="19">
        <v>1284620.8</v>
      </c>
      <c r="G17" s="19">
        <f>+D17-E17</f>
        <v>121755.47999999986</v>
      </c>
      <c r="H17" s="44"/>
    </row>
    <row r="18" spans="3:9" ht="13.5" thickBot="1">
      <c r="C18" s="13" t="s">
        <v>11</v>
      </c>
      <c r="D18" s="14">
        <f>608005.47+471.5</f>
        <v>608476.97</v>
      </c>
      <c r="E18" s="14">
        <v>557858.47</v>
      </c>
      <c r="F18" s="14">
        <v>31834</v>
      </c>
      <c r="G18" s="19">
        <f aca="true" t="shared" si="0" ref="G18:G25">+D18-E18</f>
        <v>50618.5</v>
      </c>
      <c r="H18" s="1" t="s">
        <v>32</v>
      </c>
      <c r="I18" s="20"/>
    </row>
    <row r="19" spans="3:8" ht="13.5" thickBot="1">
      <c r="C19" s="18" t="s">
        <v>12</v>
      </c>
      <c r="D19" s="14">
        <f>29471.8+37.4+9800</f>
        <v>39309.2</v>
      </c>
      <c r="E19" s="14">
        <f>26410.35+9800</f>
        <v>36210.35</v>
      </c>
      <c r="F19" s="14"/>
      <c r="G19" s="19">
        <f t="shared" si="0"/>
        <v>3098.8499999999985</v>
      </c>
      <c r="H19" s="1" t="s">
        <v>33</v>
      </c>
    </row>
    <row r="20" spans="3:8" ht="23.25" thickBot="1">
      <c r="C20" s="18" t="s">
        <v>34</v>
      </c>
      <c r="D20" s="14">
        <v>3698.8</v>
      </c>
      <c r="E20" s="14">
        <v>3108.84</v>
      </c>
      <c r="F20" s="14">
        <v>3698.8</v>
      </c>
      <c r="G20" s="19">
        <f t="shared" si="0"/>
        <v>589.96</v>
      </c>
      <c r="H20" s="1" t="s">
        <v>35</v>
      </c>
    </row>
    <row r="21" spans="3:8" ht="23.25" thickBot="1">
      <c r="C21" s="13" t="s">
        <v>13</v>
      </c>
      <c r="D21" s="14">
        <f>228486.68+168.72</f>
        <v>228655.4</v>
      </c>
      <c r="E21" s="14">
        <v>207794.14</v>
      </c>
      <c r="F21" s="14">
        <f>27137.68*6+14723.9*6</f>
        <v>251169.48</v>
      </c>
      <c r="G21" s="19">
        <f t="shared" si="0"/>
        <v>20861.25999999998</v>
      </c>
      <c r="H21" s="1" t="s">
        <v>36</v>
      </c>
    </row>
    <row r="22" spans="3:8" ht="34.5" thickBot="1">
      <c r="C22" s="13" t="s">
        <v>14</v>
      </c>
      <c r="D22" s="14">
        <f>200451.63+139.54</f>
        <v>200591.17</v>
      </c>
      <c r="E22" s="14">
        <v>181215.23</v>
      </c>
      <c r="F22" s="14">
        <f>342365.37+32386.21</f>
        <v>374751.58</v>
      </c>
      <c r="G22" s="19">
        <f t="shared" si="0"/>
        <v>19375.940000000002</v>
      </c>
      <c r="H22" s="1" t="s">
        <v>37</v>
      </c>
    </row>
    <row r="23" spans="3:8" ht="27.75" customHeight="1" thickBot="1">
      <c r="C23" s="13" t="s">
        <v>15</v>
      </c>
      <c r="D23" s="15">
        <f>16112.4-3205.63</f>
        <v>12906.77</v>
      </c>
      <c r="E23" s="15">
        <v>11508.43</v>
      </c>
      <c r="F23" s="15">
        <v>1738.75</v>
      </c>
      <c r="G23" s="19">
        <f t="shared" si="0"/>
        <v>1398.3400000000001</v>
      </c>
      <c r="H23" s="1" t="s">
        <v>38</v>
      </c>
    </row>
    <row r="24" spans="3:8" ht="37.5" customHeight="1" hidden="1" thickBot="1">
      <c r="C24" s="13" t="s">
        <v>22</v>
      </c>
      <c r="D24" s="15">
        <v>0</v>
      </c>
      <c r="E24" s="15">
        <v>0</v>
      </c>
      <c r="F24" s="15"/>
      <c r="G24" s="19">
        <f t="shared" si="0"/>
        <v>0</v>
      </c>
      <c r="H24" s="1"/>
    </row>
    <row r="25" spans="3:8" ht="24.75" customHeight="1" hidden="1" thickBot="1">
      <c r="C25" s="13" t="s">
        <v>16</v>
      </c>
      <c r="D25" s="15"/>
      <c r="E25" s="15"/>
      <c r="F25" s="15"/>
      <c r="G25" s="19">
        <f t="shared" si="0"/>
        <v>0</v>
      </c>
      <c r="H25" s="1" t="s">
        <v>23</v>
      </c>
    </row>
    <row r="26" spans="3:8" s="22" customFormat="1" ht="17.25" customHeight="1" thickBot="1">
      <c r="C26" s="13" t="s">
        <v>9</v>
      </c>
      <c r="D26" s="16">
        <f>SUM(D17:D25)</f>
        <v>2258060.94</v>
      </c>
      <c r="E26" s="16">
        <f>SUM(E17:E25)</f>
        <v>2040362.61</v>
      </c>
      <c r="F26" s="16">
        <f>SUM(F17:F25)</f>
        <v>1947813.4100000001</v>
      </c>
      <c r="G26" s="42">
        <f>D26-E26</f>
        <v>217698.32999999984</v>
      </c>
      <c r="H26" s="21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3"/>
      <c r="E28" s="2"/>
      <c r="F28" s="2"/>
      <c r="G28" s="2"/>
      <c r="H28" s="2"/>
    </row>
    <row r="29" spans="3:8" ht="12.75" customHeight="1" hidden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5" customHeight="1">
      <c r="C35" s="24" t="s">
        <v>39</v>
      </c>
      <c r="D35" s="24"/>
      <c r="E35" s="24"/>
      <c r="F35" s="24"/>
      <c r="G35" s="25">
        <f>G15+G26</f>
        <v>672282.9099999999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="120" zoomScaleSheetLayoutView="120" zoomScalePageLayoutView="0" workbookViewId="0" topLeftCell="A1">
      <selection activeCell="A23" sqref="A2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9" t="s">
        <v>17</v>
      </c>
      <c r="B4" s="39"/>
      <c r="C4" s="39"/>
      <c r="D4" s="39"/>
      <c r="E4" s="39"/>
      <c r="F4" s="39"/>
    </row>
    <row r="5" spans="1:6" ht="12.75">
      <c r="A5" s="39" t="s">
        <v>18</v>
      </c>
      <c r="B5" s="39"/>
      <c r="C5" s="39"/>
      <c r="D5" s="39"/>
      <c r="E5" s="39"/>
      <c r="F5" s="39"/>
    </row>
    <row r="6" spans="1:6" ht="12.75">
      <c r="A6" s="39" t="s">
        <v>40</v>
      </c>
      <c r="B6" s="39"/>
      <c r="C6" s="39"/>
      <c r="D6" s="39"/>
      <c r="E6" s="39"/>
      <c r="F6" s="39"/>
    </row>
    <row r="7" spans="1:6" ht="38.25">
      <c r="A7" s="27" t="s">
        <v>19</v>
      </c>
      <c r="B7" s="27" t="s">
        <v>41</v>
      </c>
      <c r="C7" s="27" t="s">
        <v>42</v>
      </c>
      <c r="D7" s="27" t="s">
        <v>43</v>
      </c>
      <c r="E7" s="27" t="s">
        <v>44</v>
      </c>
      <c r="F7" s="27" t="s">
        <v>45</v>
      </c>
    </row>
    <row r="8" spans="1:6" ht="15">
      <c r="A8" s="28" t="s">
        <v>20</v>
      </c>
      <c r="B8" s="28">
        <v>608006</v>
      </c>
      <c r="C8" s="28">
        <v>557859</v>
      </c>
      <c r="D8" s="28">
        <f>B8-C8</f>
        <v>50147</v>
      </c>
      <c r="E8" s="45">
        <v>31835</v>
      </c>
      <c r="F8" s="28">
        <f>C8-E8</f>
        <v>526024</v>
      </c>
    </row>
    <row r="9" ht="15">
      <c r="E9" s="46"/>
    </row>
    <row r="10" ht="15">
      <c r="A10" t="s">
        <v>46</v>
      </c>
    </row>
    <row r="11" spans="1:3" ht="12.75">
      <c r="A11" t="s">
        <v>47</v>
      </c>
      <c r="C11" s="3"/>
    </row>
    <row r="12" ht="12.75">
      <c r="A12" t="s">
        <v>48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2011-03-25T07:19:28Z</dcterms:created>
  <dcterms:modified xsi:type="dcterms:W3CDTF">2012-04-28T07:16:06Z</dcterms:modified>
  <cp:category/>
  <cp:version/>
  <cp:contentType/>
  <cp:contentStatus/>
</cp:coreProperties>
</file>